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581" activeTab="0"/>
  </bookViews>
  <sheets>
    <sheet name="Лист1" sheetId="1" r:id="rId1"/>
    <sheet name="Лист2" sheetId="2" r:id="rId2"/>
  </sheets>
  <definedNames>
    <definedName name="_xlnm.Print_Titles" localSheetId="0">'Лист1'!$3:$3</definedName>
    <definedName name="_xlnm.Print_Area" localSheetId="0">'Лист1'!$A$1:$N$151</definedName>
  </definedNames>
  <calcPr fullCalcOnLoad="1"/>
</workbook>
</file>

<file path=xl/sharedStrings.xml><?xml version="1.0" encoding="utf-8"?>
<sst xmlns="http://schemas.openxmlformats.org/spreadsheetml/2006/main" count="397" uniqueCount="167">
  <si>
    <t xml:space="preserve">Министерство образования и молодежной политики Чувашской Республики                               </t>
  </si>
  <si>
    <t xml:space="preserve">Министерство здравоохранения и социального развития Чувашской Республики                               </t>
  </si>
  <si>
    <t xml:space="preserve">Министерство по физической культуре, спорту и туризму Чувашской Республики                               </t>
  </si>
  <si>
    <t>в том числе:</t>
  </si>
  <si>
    <t>04</t>
  </si>
  <si>
    <t>09</t>
  </si>
  <si>
    <t>11</t>
  </si>
  <si>
    <t>02</t>
  </si>
  <si>
    <t>05</t>
  </si>
  <si>
    <t>08</t>
  </si>
  <si>
    <t>Наименование объектов республиканской адресной инвестиционной программы</t>
  </si>
  <si>
    <t>Под-раз-дел</t>
  </si>
  <si>
    <t>Вид расхо-дов</t>
  </si>
  <si>
    <t>0980202</t>
  </si>
  <si>
    <t>Всего</t>
  </si>
  <si>
    <t>ОБРАЗОВАНИЕ, всего</t>
  </si>
  <si>
    <t>ЖИЛИЩНОЕ СТРОИТЕЛЬСТВО, всего</t>
  </si>
  <si>
    <t>ЗДРАВООХРАНЕНИЕ, всего</t>
  </si>
  <si>
    <t>ФИЗИЧЕСКАЯ КУЛЬТУРА И СПОРТ, всего</t>
  </si>
  <si>
    <t>ДОРОЖНОЕ ХОЗЯЙСТВО, всего</t>
  </si>
  <si>
    <t>КОММУНАЛЬНОЕ ХОЗЯЙСТВО, всего</t>
  </si>
  <si>
    <t>ПРОЧИЕ РАСХОДЫ, всего</t>
  </si>
  <si>
    <t>Республиканская целевая программа "Обеспечение населения Чувашской Республики качественной питьевой водой на 2009-2020 годы"</t>
  </si>
  <si>
    <t>07</t>
  </si>
  <si>
    <t>КУЛЬТУРА, всего</t>
  </si>
  <si>
    <t>01</t>
  </si>
  <si>
    <t>03</t>
  </si>
  <si>
    <t>14</t>
  </si>
  <si>
    <t xml:space="preserve">Министерство экономического развития, промышленности и торговли Чувашской Республики                               </t>
  </si>
  <si>
    <t>Республиканская целевая программа "Социальное развитие села в Чувашской Республике до 2013 года"</t>
  </si>
  <si>
    <t xml:space="preserve">Министерство природных ресурсов и экологии Чувашской Республики                                 </t>
  </si>
  <si>
    <t xml:space="preserve">     строительство автомобильной дороги "Чебоксары - Сурское" - Урусово - Старое Ардатово в Порецком районе</t>
  </si>
  <si>
    <t xml:space="preserve">     реконструкция автомобильной дороги "Сура" (участок у д. Лешкас-Асламасы км 12+020 - км 14+650, участок от моста через р. Выла км 21+750 - км 37+860) в Ядринском районе (II и III пусковые комплексы)</t>
  </si>
  <si>
    <t>КОС-ГУ</t>
  </si>
  <si>
    <t>Республиканская целевая программа "Социальное развитие села в Чувашской Республике до 2013  года"</t>
  </si>
  <si>
    <t>12</t>
  </si>
  <si>
    <t>Раз-дел</t>
  </si>
  <si>
    <t>Целе-вая статья</t>
  </si>
  <si>
    <t xml:space="preserve">Министерство строительства, архитектуры и жилищно-коммунального хозяйства Чувашской Республики                               </t>
  </si>
  <si>
    <t xml:space="preserve">Министерство транспорта и дорожного хозяйства Чувашской Республики                               </t>
  </si>
  <si>
    <t xml:space="preserve">     строительство автомобильной дороги в обход с. Янтиково в Янтиковском районе</t>
  </si>
  <si>
    <t xml:space="preserve">     реконструкция мостового перехода через р. Соломенка на автодороге "Аниш" км 49+105 в Янтиковском районе</t>
  </si>
  <si>
    <t xml:space="preserve">     строительство путепровода с подходами через железную дорогу у ст. Ишлеи на автодороге Чебоксары - Сурское в Чебоксарском районе</t>
  </si>
  <si>
    <t>Республиканская программа развития субъектов малого и среднего предпринимательства в Чувашской Республике на 2010-2020 годы</t>
  </si>
  <si>
    <t>проектирование и строительство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</si>
  <si>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>Республиканская целевая программа "Повышение экологической безопасности в Чувашской Республике на 2010-2015 годы"</t>
  </si>
  <si>
    <t xml:space="preserve">     реконструкция автомобильной дороги "Сура" (участок с км 37+860 по км 45+000) в Красночетайском районе </t>
  </si>
  <si>
    <t xml:space="preserve">     реконструкция автомобильной дороги "Сура" (участок с км 68+000 по км 77+000) в Шумерлинском районе </t>
  </si>
  <si>
    <t>523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</si>
  <si>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</si>
  <si>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Республиканская целевая программа "Культура Чувашии: 2010–2020 годы"</t>
  </si>
  <si>
    <t xml:space="preserve">Министерство культуры, по делам национальностей и архивного дела Чувашской Республики                               </t>
  </si>
  <si>
    <t>Республиканская целевая программа "Развитие физической культуры и спорта в Чувашской Республике на 2010–2020 годы"</t>
  </si>
  <si>
    <t>Гл. распоряди-тель</t>
  </si>
  <si>
    <t>Республиканская целевая программа "Развитие государственной гражданской службы Чувашской Республики и муниципальной службы в Чувашской Республике на 2011-2013 годы"</t>
  </si>
  <si>
    <t>13</t>
  </si>
  <si>
    <t>422</t>
  </si>
  <si>
    <t>Республиканская целевая программа "Предупреждение и борьба с социально значимыми заболеваниями в Чувашской Республике (2010-2020  годы)"</t>
  </si>
  <si>
    <t>413</t>
  </si>
  <si>
    <t>415</t>
  </si>
  <si>
    <t xml:space="preserve">строительство и реконструкция автомобильных дорог общего пользования регионального и межмуниципального значения  </t>
  </si>
  <si>
    <t>поощрение победителей республиканского конкурса на звание "Самое благоустроенное городское (сельское) поселение Чувашии"</t>
  </si>
  <si>
    <t>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</si>
  <si>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>cтроительство и реконструкция автомобильных дорог в городских округах в соответствии с Указом Президента Чувашской Республики от 10 октября 2007 года № 87 "Об ускоренном развитии улично-дорожной сети городских округов Чувашской Республики"</t>
  </si>
  <si>
    <t>Межбюджетные трансферты</t>
  </si>
  <si>
    <t>Республиканская целевая программа развития образования в Чувашской Республике на 2011-2020 годы</t>
  </si>
  <si>
    <t xml:space="preserve">     Электрификация новых улиц (населенных пунктов) в Чувашской Республике</t>
  </si>
  <si>
    <t>411</t>
  </si>
  <si>
    <t>Республиканская комплексная программа государственной поддержки строительства жилья в Чувашской Республике на 2011-2015  годы</t>
  </si>
  <si>
    <t xml:space="preserve">     реконструкция автодороги "Чебоксары-Сурское" км 5+200 – км 8+960 с транспортной развязкой в разных уровнях на пересечении с федеральной автодорогой М-7 "Волга" в г. Чебоксары </t>
  </si>
  <si>
    <t xml:space="preserve">     строительство автомобильной дороги "Волга" – Засурье – граница Республики Марий Эл с переходом через р. Черная в Ядринском районе  </t>
  </si>
  <si>
    <t xml:space="preserve">     реконструкция автодороги Канаш – Тюлькой – Словаши - а/д "Волга" км 35+040 - км 38+170 в Цивильском районе </t>
  </si>
  <si>
    <t xml:space="preserve">     реконструкция автомобильной дороги Порецкое - Мочкасы км 3+100 - км 4+830 в Порецком районе</t>
  </si>
  <si>
    <t>Предусмот-рено на 2013 год</t>
  </si>
  <si>
    <t>Республиканская целевая программа "Развитие водохозяйственного комплекса Чувашской Республики в 2012-2020  годах"</t>
  </si>
  <si>
    <t xml:space="preserve">     строительство напорной канализационного коллектора пос. Кугеси с целью переброски канализационных стоков в канализационные сети ОАО "Водоканал" в г. Чебоксары  </t>
  </si>
  <si>
    <t>строительство автомобильной дороги в обход г. Новочебоксарска к полигону твердых бытовых отходов</t>
  </si>
  <si>
    <t>244</t>
  </si>
  <si>
    <t>Непрограммная часть</t>
  </si>
  <si>
    <t>реконструкция биологических очистных сооружений БУ Чувашской Республики "РДС "Лесная сказка" Минздравсоцразвития Чувашии, с.  Шомиково Моргаушского района</t>
  </si>
  <si>
    <t>Республиканская целевая программа "Развитие туризма в Чувашской Республике на 2011-2016  годы"</t>
  </si>
  <si>
    <t>Республиканская целевая программа поддержки модернизации моногорода Алатыря на 2011-2015 годы</t>
  </si>
  <si>
    <t>020</t>
  </si>
  <si>
    <t>Республиканская адресная инвестиционная программа на 2013 год</t>
  </si>
  <si>
    <t>Изменения</t>
  </si>
  <si>
    <t>Минфин Чувашии</t>
  </si>
  <si>
    <t>Минэкономразвития Чувашии</t>
  </si>
  <si>
    <t>С учетом изменений</t>
  </si>
  <si>
    <t>Примечание</t>
  </si>
  <si>
    <t>реставрация объекта культурного наследия "Вознесенская церковь", 1813 г., Порецкий район, с.Семеновское</t>
  </si>
  <si>
    <t>реставрация объекта культурного наследия "Киево-Николоевский женский монастырь", ("Богадельня") 18 в., г.Алатырь, ул.Кирова, 25а</t>
  </si>
  <si>
    <t>реставрация объекта культурного наследия "Собор Введения с фресками и колокольня", 1651 г., г.Чебоксары, ул.К.Иванова, 21</t>
  </si>
  <si>
    <t>реставрация объекта культурного наследия "Здание бывшей учительской семинарии", 1870 г., с.Порецкое, ул.Комсомольская, д. 5</t>
  </si>
  <si>
    <t>план празднования 100-летия</t>
  </si>
  <si>
    <t>АУ ЧР "ФОЦ "Белые камни" Минспорта Чувашии (проектно-изыскательские работы)</t>
  </si>
  <si>
    <t>решение СИПа о выделении средств на продолжение работ по проектированию</t>
  </si>
  <si>
    <t>Межпоселенческий центр единоборств в д. Караклы Канашского района</t>
  </si>
  <si>
    <t xml:space="preserve">строительство дошкольного образовательного учреждения, пгт Кугеси Чебоксарского района </t>
  </si>
  <si>
    <t>реконструкция здания по ул.  Лобачевского, д.  32 в г.  Козловке под дошкольное образовательное учреждение</t>
  </si>
  <si>
    <t xml:space="preserve">реконструкция здания начальной школы МБОУ "СОШ-1" "Рябинушка" под дошкольное образовательное учреждение по ул.  Советская, д.  18 в г.  Шумерля </t>
  </si>
  <si>
    <t xml:space="preserve">приобретение объектов недвижимости под размещение дошкольного образовательного учреждения в г.  Канаше </t>
  </si>
  <si>
    <t>строительство пристроя к зданию МБОУ "Токаевская СОШ" со спортзалом и дошкольным образовательным учреждением в с.  Токаево Комсомольского района</t>
  </si>
  <si>
    <t>реконструкция здания МБОУ "Моргаушский лицей" под дошкольное образовательное учреждение по ул.  50 лет Октября, д.  34 в с.  Моргауши Моргаушского района</t>
  </si>
  <si>
    <t>строительство дошкольного образовательного учреждения в пгт  Буинск Ибресинского района</t>
  </si>
  <si>
    <t>строительство дошкольного образовательного учреждения, поз. 9 в микрорайоне №  8 юго-западного района г.  Чебоксары</t>
  </si>
  <si>
    <t>строительство дошкольного образовательного учреждения, поз.  8 в микрорайоне "Волжский-2" г.  Чебоксары</t>
  </si>
  <si>
    <t>строительство средней общеобразовательной школы на 165 ученических мест с пристроем помещений для дошкольных групп на 40 мест в д. Яныши Чебоксарского района</t>
  </si>
  <si>
    <t xml:space="preserve"> строительство дошкольного образовательного учреждения в с. Яльчики Яльчикского района </t>
  </si>
  <si>
    <t>реконструкция здания МБОУ "Среднетатмышская СОШ" в д. Средние Татмыши Канашского района</t>
  </si>
  <si>
    <t xml:space="preserve">строительство школы на 160 учащихся МБОУ "Шихабыловская ООШ" им. Первого чемпиона Соколова В.С. в д. Шихабылово Урмарского района </t>
  </si>
  <si>
    <t>строительство средней общеобразовательной школы, д. Татарские Сугуты Батыревского района</t>
  </si>
  <si>
    <t>строительство центра досуга по ул.  Ленина, д.  16 в с.  Большой Сундырь Моргаушского района</t>
  </si>
  <si>
    <t>реконструкция здания БУ Чувашской Республики "Государственный исторический архив Чувашской Республики" Минкультуры Чувашии, г. Чебоксары</t>
  </si>
  <si>
    <t>переселение граждан из аварийного жилищного фонда</t>
  </si>
  <si>
    <t>строительство патологоанатомического корпуса БУ Чувашской Республики "Ядринская центральная районная больница им. К.В. Волкова" Минздравсоцразвития Чувашии в г. Ядрине</t>
  </si>
  <si>
    <t>строительство фельдшерско-акушерского пункта в с. Анютино Алатырского района</t>
  </si>
  <si>
    <t xml:space="preserve">строительство фельдшерско-акушерского пункта в д. Атнашево Канашского района </t>
  </si>
  <si>
    <t>строительство фельдшерско-акушерского пункта в д.  Балабаш-Баишево Батыревского района</t>
  </si>
  <si>
    <t>строительство фельдшерско-акушерского пункта в д.  Курмыши Чебоксарского района</t>
  </si>
  <si>
    <r>
      <t>строительство модульных фельдшерско-акушерских пунктов</t>
    </r>
    <r>
      <rPr>
        <b/>
        <sz val="12"/>
        <color indexed="8"/>
        <rFont val="TimesET"/>
        <family val="0"/>
      </rPr>
      <t xml:space="preserve"> </t>
    </r>
    <r>
      <rPr>
        <sz val="12"/>
        <color indexed="8"/>
        <rFont val="TimesET"/>
        <family val="0"/>
      </rPr>
      <t>в рамках Указа Главы Чувашской Республики от 02.11.2012 № 124 "</t>
    </r>
    <r>
      <rPr>
        <sz val="12"/>
        <color indexed="63"/>
        <rFont val="TimesET"/>
        <family val="0"/>
      </rPr>
      <t>О дополнительных мерах по совершенствованию оказания первичной медико-санитарной помощи сельскому населению в Чувашской Республике"</t>
    </r>
  </si>
  <si>
    <t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</t>
  </si>
  <si>
    <t>реконструкция БУ Чувашской Республики "Центральная городская больница" Минздравсоцразвития Чувашии под размещение многопрофильной поликлиники, г. Чебоксары, просп. Ленина, д. 12 (проектно-изыскательские работы)</t>
  </si>
  <si>
    <t>строительство физкультурно-спортивного комплекса с бассейном в с. Янтиково Янтиковского района</t>
  </si>
  <si>
    <t>реконструкция ледового стадиона "Сокол" БОУ ДОД "СДЮСШОР № 4 по хоккею с шайбой" Минспорта Чувашии в г. Новочебоксарске</t>
  </si>
  <si>
    <t>реконструкция легкоатлетического манежа АУ ДОД "СДЮСШОР № 3" Минспорта Чувашии в г. Новочебоксарске</t>
  </si>
  <si>
    <t>строительство ледового дворца на стадионе "Олимпийский" в г. Чебоксары</t>
  </si>
  <si>
    <t>строительство центра развития маунтинбайка в г. Чебоксары</t>
  </si>
  <si>
    <t xml:space="preserve">строительство конноспортивного комплекса в г. Новочебоксарске </t>
  </si>
  <si>
    <t>строительство стадиона - площадки АУ ДОД "ДЮСШ - ФОК "Патвар" Ибресинского района Чувашской Республики</t>
  </si>
  <si>
    <t>строительство футбольного поля при МБОУ ДОД "Детско-юношеская спортивная школа" в г. Шумерле</t>
  </si>
  <si>
    <t>строительство крытого катка в с. Вурнары Вурнарского района</t>
  </si>
  <si>
    <t xml:space="preserve">реконструкция бассейна БОУДОД "СДЮСШОР № 9 по плаванию" в г. Чебоксары </t>
  </si>
  <si>
    <t>строительство физкультурно-спортивного комплекса при МОУ ДОД "ДЮСШ по игровым видам спорта "Спартак"</t>
  </si>
  <si>
    <t>создание комплекса обеспечивающей инфраструктуры туристско-рекреационного кластера "Этническая Чувашия" Чувашской Республики</t>
  </si>
  <si>
    <t>строительство защитных сооружений от паводковых вод на реке Цивиль г. Цивильска (II очередь)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</si>
  <si>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</si>
  <si>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группового водовода со станцией водоочистки и зонами санитарной охраны в пгт Вурнары Вурнарского района Чувашской Республики. Внеплощадочные сети электроснабжения 10 кВ</t>
  </si>
  <si>
    <t xml:space="preserve">реконструкция биологических очистных сооружений г. Новочебоксарска  </t>
  </si>
  <si>
    <t>строительство очистных сооружений биологической очистки сточных вод, г. Цивильск</t>
  </si>
  <si>
    <t>водоснабжение ул. Зеленая и Заовражная д. Яранкасы Чебоксарского района</t>
  </si>
  <si>
    <t>водоснабжение улиц Цветочная, Молодежная и Южная в с. Аликово и ул. Пролетарская в д. Азамат Аликовского района</t>
  </si>
  <si>
    <t>строительство группового водовода в пгт Ибреси Ибресинского района Чувашской Республики (водопроводные сети от колодца КП-3 группового водовода и д. Ширтаны)</t>
  </si>
  <si>
    <t>строительство сетей водоснабжения для индустриального парка г. Алатыря Чувашской Республики</t>
  </si>
  <si>
    <t>строительство и реконструкция сетей канализации и сооружений для индустриального парка г. Алатыря Чувашской Республики</t>
  </si>
  <si>
    <t>полигон твердых бытовых отходов (Чувашская Республика, г. Новочебоксарск, ул. Промышленная) (2-й участок складирования)</t>
  </si>
  <si>
    <t xml:space="preserve">бизнес-инкубатор в с. Батырево Батыревского района </t>
  </si>
  <si>
    <t xml:space="preserve">бизнес-инкубатор в г. Ядрине Ядринского района </t>
  </si>
  <si>
    <t>строительство административного здания органов исполнительной власти Чувашской Республики (блок  "Б")</t>
  </si>
  <si>
    <t>осуществление ремонтно-реставрационных работ и приспособление под современное использование административного здания "Дом Правительства" (объект культурного наследия (памятник истории и культуры федерального значения "Здание Дома Советов"), расположенного по адресу: Чувашская Республика, г. Чебоксары, площадь Республики, д. 1</t>
  </si>
  <si>
    <t>поощрение победителей по рейтингу инвестиционной активности муниципальных районов, городских округов Чувашской Республики</t>
  </si>
  <si>
    <t xml:space="preserve"> </t>
  </si>
  <si>
    <t>СОЦИАЛЬНАЯ ПОЛИТИКА, всего</t>
  </si>
  <si>
    <t>Республиканская программа "Старшее поколение" на 2011–2013 годы</t>
  </si>
  <si>
    <t>строительство отделения временного проживания в с. Шемурша Шемуринского района</t>
  </si>
  <si>
    <t>строительство Дома культуры в д. Сутчево Мариинско-Посадского района</t>
  </si>
  <si>
    <t>Республиканская целевая программа "Дети Чувашии" на 2010-2020  годы</t>
  </si>
  <si>
    <t>перенос на 2014-2015</t>
  </si>
  <si>
    <t>Остаток стоимости на 1.01.2013</t>
  </si>
  <si>
    <t>строительство пристроя с переходом и реконструкция здания БУ Чувашской Республики "Национальная библиотека Чувашской Республики" Минкультуры Чувашии, г. Чебоксары (кредиторская задолженность)</t>
  </si>
  <si>
    <t>строительство РБУ Чувашской Республики "Национальная школа-интернат для одаренных детей им. Г.С. Лебедева", г. Чебоксары (ПИР)</t>
  </si>
  <si>
    <r>
      <t>реконструкция</t>
    </r>
    <r>
      <rPr>
        <sz val="12"/>
        <color indexed="8"/>
        <rFont val="TimesET"/>
        <family val="0"/>
      </rPr>
      <t xml:space="preserve"> объекта культурного наследия (памятника истории и культуры) "Здание Чувашского государственного театра кукол",      г. Чебоксары (в т. ч. проектно-изыскательские работы 495,0 т.р.)</t>
    </r>
  </si>
  <si>
    <t>реконструкция БУ Чувашской Республики "Президентский перинатальный центр" Минздравсоцразвития Чувашии (ПИР)</t>
  </si>
  <si>
    <t>полигон твердых бытовых отходов (Чувашская Республика, г. Новочебоксарск, ул. Промышленная) (1-й участок складирования) (в т.ч. ПИР 10000 т.р.)</t>
  </si>
  <si>
    <t xml:space="preserve">Предлагалось Минобразованию ЧР перенести на дотации местному, чтобы избежать аукциона </t>
  </si>
  <si>
    <t>отсутствие ПСД</t>
  </si>
  <si>
    <t>новый объект</t>
  </si>
  <si>
    <t>софинансирование из ФБ 20 млн.рублей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</si>
</sst>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ET"/>
      <family val="0"/>
    </font>
    <font>
      <b/>
      <sz val="12"/>
      <color indexed="8"/>
      <name val="TimesET"/>
      <family val="0"/>
    </font>
    <font>
      <sz val="12"/>
      <color indexed="63"/>
      <name val="TimesET"/>
      <family val="0"/>
    </font>
    <font>
      <sz val="11"/>
      <color indexed="8"/>
      <name val="TimesET"/>
      <family val="0"/>
    </font>
    <font>
      <i/>
      <sz val="11"/>
      <color indexed="8"/>
      <name val="TimesET"/>
      <family val="0"/>
    </font>
    <font>
      <b/>
      <sz val="14"/>
      <color indexed="8"/>
      <name val="TimesET"/>
      <family val="0"/>
    </font>
    <font>
      <b/>
      <i/>
      <sz val="12"/>
      <color indexed="8"/>
      <name val="TimesET"/>
      <family val="0"/>
    </font>
    <font>
      <sz val="10"/>
      <color indexed="8"/>
      <name val="TimesET"/>
      <family val="0"/>
    </font>
    <font>
      <b/>
      <sz val="13"/>
      <color indexed="8"/>
      <name val="TimesET"/>
      <family val="0"/>
    </font>
    <font>
      <i/>
      <sz val="12"/>
      <color indexed="8"/>
      <name val="TimesET"/>
      <family val="0"/>
    </font>
    <font>
      <sz val="12"/>
      <color indexed="10"/>
      <name val="TimesET"/>
      <family val="0"/>
    </font>
    <font>
      <sz val="11"/>
      <name val="TimesET"/>
      <family val="0"/>
    </font>
    <font>
      <sz val="12"/>
      <name val="TimesET"/>
      <family val="0"/>
    </font>
    <font>
      <i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5" fontId="5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30" borderId="10" xfId="0" applyFont="1" applyFill="1" applyBorder="1" applyAlignment="1">
      <alignment/>
    </xf>
    <xf numFmtId="165" fontId="3" fillId="30" borderId="10" xfId="0" applyNumberFormat="1" applyFont="1" applyFill="1" applyBorder="1" applyAlignment="1">
      <alignment/>
    </xf>
    <xf numFmtId="0" fontId="7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right" wrapText="1"/>
    </xf>
    <xf numFmtId="0" fontId="2" fillId="30" borderId="10" xfId="0" applyFont="1" applyFill="1" applyBorder="1" applyAlignment="1">
      <alignment horizontal="center" vertical="center" wrapText="1"/>
    </xf>
    <xf numFmtId="165" fontId="3" fillId="30" borderId="10" xfId="0" applyNumberFormat="1" applyFont="1" applyFill="1" applyBorder="1" applyAlignment="1">
      <alignment horizontal="right" wrapText="1"/>
    </xf>
    <xf numFmtId="0" fontId="7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/>
    </xf>
    <xf numFmtId="49" fontId="2" fillId="30" borderId="10" xfId="0" applyNumberFormat="1" applyFont="1" applyFill="1" applyBorder="1" applyAlignment="1">
      <alignment horizontal="right"/>
    </xf>
    <xf numFmtId="1" fontId="2" fillId="30" borderId="10" xfId="0" applyNumberFormat="1" applyFont="1" applyFill="1" applyBorder="1" applyAlignment="1">
      <alignment/>
    </xf>
    <xf numFmtId="0" fontId="5" fillId="30" borderId="0" xfId="0" applyFont="1" applyFill="1" applyAlignment="1">
      <alignment/>
    </xf>
    <xf numFmtId="49" fontId="2" fillId="30" borderId="10" xfId="0" applyNumberFormat="1" applyFont="1" applyFill="1" applyBorder="1" applyAlignment="1">
      <alignment/>
    </xf>
    <xf numFmtId="1" fontId="3" fillId="30" borderId="10" xfId="0" applyNumberFormat="1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right" wrapText="1"/>
    </xf>
    <xf numFmtId="1" fontId="2" fillId="30" borderId="10" xfId="0" applyNumberFormat="1" applyFont="1" applyFill="1" applyBorder="1" applyAlignment="1">
      <alignment wrapText="1"/>
    </xf>
    <xf numFmtId="165" fontId="3" fillId="30" borderId="10" xfId="0" applyNumberFormat="1" applyFont="1" applyFill="1" applyBorder="1" applyAlignment="1">
      <alignment wrapText="1"/>
    </xf>
    <xf numFmtId="1" fontId="3" fillId="30" borderId="10" xfId="0" applyNumberFormat="1" applyFont="1" applyFill="1" applyBorder="1" applyAlignment="1">
      <alignment/>
    </xf>
    <xf numFmtId="164" fontId="7" fillId="3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wrapText="1"/>
    </xf>
    <xf numFmtId="164" fontId="3" fillId="3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1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/>
    </xf>
    <xf numFmtId="165" fontId="11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165" fontId="8" fillId="0" borderId="10" xfId="0" applyNumberFormat="1" applyFont="1" applyFill="1" applyBorder="1" applyAlignment="1">
      <alignment wrapText="1"/>
    </xf>
    <xf numFmtId="1" fontId="11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wrapText="1"/>
    </xf>
    <xf numFmtId="165" fontId="9" fillId="0" borderId="1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164" fontId="14" fillId="0" borderId="10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 horizontal="right" wrapText="1"/>
    </xf>
    <xf numFmtId="165" fontId="14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5" fontId="3" fillId="30" borderId="10" xfId="0" applyNumberFormat="1" applyFont="1" applyFill="1" applyBorder="1" applyAlignment="1">
      <alignment wrapText="1"/>
    </xf>
    <xf numFmtId="165" fontId="2" fillId="30" borderId="10" xfId="0" applyNumberFormat="1" applyFont="1" applyFill="1" applyBorder="1" applyAlignment="1">
      <alignment wrapText="1"/>
    </xf>
    <xf numFmtId="165" fontId="14" fillId="0" borderId="10" xfId="0" applyNumberFormat="1" applyFont="1" applyFill="1" applyBorder="1" applyAlignment="1">
      <alignment wrapText="1"/>
    </xf>
    <xf numFmtId="0" fontId="10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2"/>
  <sheetViews>
    <sheetView tabSelected="1" view="pageBreakPreview" zoomScale="90" zoomScaleNormal="70" zoomScaleSheetLayoutView="90" zoomScalePageLayoutView="0" workbookViewId="0" topLeftCell="A1">
      <pane ySplit="3" topLeftCell="A63" activePane="bottomLeft" state="frozen"/>
      <selection pane="topLeft" activeCell="A1" sqref="A1"/>
      <selection pane="bottomLeft" activeCell="K64" sqref="K64"/>
    </sheetView>
  </sheetViews>
  <sheetFormatPr defaultColWidth="9.140625" defaultRowHeight="15"/>
  <cols>
    <col min="1" max="1" width="49.140625" style="6" customWidth="1"/>
    <col min="2" max="2" width="7.00390625" style="6" hidden="1" customWidth="1"/>
    <col min="3" max="3" width="4.7109375" style="6" hidden="1" customWidth="1"/>
    <col min="4" max="4" width="5.28125" style="6" hidden="1" customWidth="1"/>
    <col min="5" max="5" width="9.28125" style="6" hidden="1" customWidth="1"/>
    <col min="6" max="6" width="6.8515625" style="6" hidden="1" customWidth="1"/>
    <col min="7" max="7" width="6.140625" style="6" hidden="1" customWidth="1"/>
    <col min="8" max="8" width="14.8515625" style="6" customWidth="1"/>
    <col min="9" max="9" width="13.421875" style="6" customWidth="1"/>
    <col min="10" max="13" width="13.28125" style="6" customWidth="1"/>
    <col min="14" max="14" width="18.421875" style="6" customWidth="1"/>
    <col min="15" max="15" width="11.8515625" style="6" customWidth="1"/>
    <col min="16" max="16" width="13.421875" style="6" customWidth="1"/>
    <col min="17" max="17" width="11.8515625" style="6" customWidth="1"/>
    <col min="18" max="16384" width="9.140625" style="6" customWidth="1"/>
  </cols>
  <sheetData>
    <row r="1" spans="1:17" ht="26.25" customHeight="1">
      <c r="A1" s="107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26.25" customHeight="1">
      <c r="A2" s="108" t="s">
        <v>10</v>
      </c>
      <c r="B2" s="77"/>
      <c r="C2" s="77"/>
      <c r="D2" s="77"/>
      <c r="E2" s="77"/>
      <c r="F2" s="77"/>
      <c r="G2" s="77"/>
      <c r="H2" s="108" t="s">
        <v>157</v>
      </c>
      <c r="I2" s="108" t="s">
        <v>73</v>
      </c>
      <c r="J2" s="109" t="s">
        <v>84</v>
      </c>
      <c r="K2" s="109"/>
      <c r="L2" s="109" t="s">
        <v>87</v>
      </c>
      <c r="M2" s="109"/>
      <c r="N2" s="109" t="s">
        <v>88</v>
      </c>
      <c r="O2" s="63"/>
      <c r="P2" s="63"/>
      <c r="Q2" s="63"/>
    </row>
    <row r="3" spans="1:17" s="8" customFormat="1" ht="48.75" customHeight="1">
      <c r="A3" s="108"/>
      <c r="B3" s="64" t="s">
        <v>53</v>
      </c>
      <c r="C3" s="64" t="s">
        <v>36</v>
      </c>
      <c r="D3" s="64" t="s">
        <v>11</v>
      </c>
      <c r="E3" s="64" t="s">
        <v>37</v>
      </c>
      <c r="F3" s="64" t="s">
        <v>12</v>
      </c>
      <c r="G3" s="64" t="s">
        <v>33</v>
      </c>
      <c r="H3" s="108"/>
      <c r="I3" s="108"/>
      <c r="J3" s="64" t="s">
        <v>85</v>
      </c>
      <c r="K3" s="64" t="s">
        <v>86</v>
      </c>
      <c r="L3" s="64" t="s">
        <v>85</v>
      </c>
      <c r="M3" s="64" t="s">
        <v>86</v>
      </c>
      <c r="N3" s="109"/>
      <c r="O3" s="76"/>
      <c r="P3" s="25"/>
      <c r="Q3" s="25"/>
    </row>
    <row r="4" spans="1:17" ht="15.75" customHeight="1">
      <c r="A4" s="55" t="s">
        <v>14</v>
      </c>
      <c r="B4" s="31"/>
      <c r="C4" s="31"/>
      <c r="D4" s="31"/>
      <c r="E4" s="31"/>
      <c r="F4" s="31"/>
      <c r="G4" s="31"/>
      <c r="H4" s="31"/>
      <c r="I4" s="32">
        <f>I5+I24+I38+I41+I65+I85+I105+I134+I61</f>
        <v>2245828.8</v>
      </c>
      <c r="J4" s="32">
        <f>J5+J24+J38+J41+J65+J85+J105+J134+J61</f>
        <v>1237779</v>
      </c>
      <c r="K4" s="32">
        <f>K5+K24+K38+K41+K65+K85+K105+K134+K61</f>
        <v>1145012.4</v>
      </c>
      <c r="L4" s="32">
        <f>L5+L24+L38+L41+L65+L85+L105+L134+L61</f>
        <v>3483607.8</v>
      </c>
      <c r="M4" s="32">
        <f>M5+M24+M38+M41+M65+M85+M105+M134+M61</f>
        <v>3390841.1999999997</v>
      </c>
      <c r="N4" s="32"/>
      <c r="O4" s="32"/>
      <c r="P4" s="32"/>
      <c r="Q4" s="32"/>
    </row>
    <row r="5" spans="1:17" s="8" customFormat="1" ht="18.75" customHeight="1">
      <c r="A5" s="33" t="s">
        <v>15</v>
      </c>
      <c r="B5" s="34"/>
      <c r="C5" s="35"/>
      <c r="D5" s="35"/>
      <c r="E5" s="35"/>
      <c r="F5" s="35"/>
      <c r="G5" s="35"/>
      <c r="H5" s="35"/>
      <c r="I5" s="36">
        <f>I7+I21</f>
        <v>152000</v>
      </c>
      <c r="J5" s="36">
        <f>J7+J21</f>
        <v>358917.89999999997</v>
      </c>
      <c r="K5" s="36">
        <f>K7+K21</f>
        <v>244917.9</v>
      </c>
      <c r="L5" s="36">
        <f>L7+L21</f>
        <v>510917.9</v>
      </c>
      <c r="M5" s="36">
        <f>M7+M21</f>
        <v>396917.9</v>
      </c>
      <c r="N5" s="36"/>
      <c r="O5" s="36"/>
      <c r="P5" s="36"/>
      <c r="Q5" s="36"/>
    </row>
    <row r="6" spans="1:17" s="8" customFormat="1" ht="31.5" customHeight="1">
      <c r="A6" s="21" t="s">
        <v>0</v>
      </c>
      <c r="B6" s="9">
        <v>874</v>
      </c>
      <c r="C6" s="19"/>
      <c r="D6" s="19"/>
      <c r="E6" s="19"/>
      <c r="F6" s="19"/>
      <c r="G6" s="19"/>
      <c r="H6" s="19"/>
      <c r="I6" s="51"/>
      <c r="J6" s="51"/>
      <c r="K6" s="51"/>
      <c r="L6" s="51"/>
      <c r="M6" s="50"/>
      <c r="N6" s="10"/>
      <c r="O6" s="10"/>
      <c r="P6" s="51"/>
      <c r="Q6" s="51"/>
    </row>
    <row r="7" spans="1:17" s="70" customFormat="1" ht="47.25">
      <c r="A7" s="65" t="s">
        <v>65</v>
      </c>
      <c r="B7" s="71">
        <v>874</v>
      </c>
      <c r="C7" s="67" t="s">
        <v>23</v>
      </c>
      <c r="D7" s="72"/>
      <c r="E7" s="66">
        <v>5225200</v>
      </c>
      <c r="F7" s="72"/>
      <c r="G7" s="72"/>
      <c r="H7" s="72"/>
      <c r="I7" s="73">
        <f>SUM(I9:I20)</f>
        <v>102000</v>
      </c>
      <c r="J7" s="73">
        <f>SUM(J9:J20)</f>
        <v>309646.8</v>
      </c>
      <c r="K7" s="73">
        <f>SUM(K9:K20)</f>
        <v>195646.8</v>
      </c>
      <c r="L7" s="73">
        <f>SUM(L9:L20)</f>
        <v>411646.80000000005</v>
      </c>
      <c r="M7" s="73">
        <f>SUM(M9:M20)</f>
        <v>297646.8</v>
      </c>
      <c r="N7" s="74"/>
      <c r="O7" s="74"/>
      <c r="P7" s="75"/>
      <c r="Q7" s="75"/>
    </row>
    <row r="8" spans="1:17" s="8" customFormat="1" ht="15.75">
      <c r="A8" s="28" t="s">
        <v>3</v>
      </c>
      <c r="B8" s="57"/>
      <c r="C8" s="2"/>
      <c r="D8" s="19"/>
      <c r="E8" s="1"/>
      <c r="F8" s="19"/>
      <c r="G8" s="19"/>
      <c r="H8" s="19"/>
      <c r="I8" s="50"/>
      <c r="J8" s="50"/>
      <c r="K8" s="50"/>
      <c r="L8" s="50"/>
      <c r="M8" s="50"/>
      <c r="N8" s="10"/>
      <c r="O8" s="10"/>
      <c r="P8" s="51"/>
      <c r="Q8" s="51"/>
    </row>
    <row r="9" spans="1:17" s="8" customFormat="1" ht="31.5">
      <c r="A9" s="28" t="s">
        <v>97</v>
      </c>
      <c r="B9" s="1">
        <v>874</v>
      </c>
      <c r="C9" s="2" t="s">
        <v>23</v>
      </c>
      <c r="D9" s="2" t="s">
        <v>25</v>
      </c>
      <c r="E9" s="1">
        <v>5225222</v>
      </c>
      <c r="F9" s="2" t="s">
        <v>48</v>
      </c>
      <c r="G9" s="1">
        <v>251</v>
      </c>
      <c r="H9" s="97">
        <v>35219.4</v>
      </c>
      <c r="I9" s="50">
        <v>0</v>
      </c>
      <c r="J9" s="50">
        <v>35219.4</v>
      </c>
      <c r="K9" s="50">
        <v>35219.4</v>
      </c>
      <c r="L9" s="27">
        <f>I9+J9</f>
        <v>35219.4</v>
      </c>
      <c r="M9" s="27">
        <f>I9+K9</f>
        <v>35219.4</v>
      </c>
      <c r="N9" s="10"/>
      <c r="O9" s="10"/>
      <c r="P9" s="51"/>
      <c r="Q9" s="51"/>
    </row>
    <row r="10" spans="1:17" s="8" customFormat="1" ht="48.75" customHeight="1">
      <c r="A10" s="28" t="s">
        <v>98</v>
      </c>
      <c r="B10" s="1">
        <v>874</v>
      </c>
      <c r="C10" s="2" t="s">
        <v>23</v>
      </c>
      <c r="D10" s="2" t="s">
        <v>25</v>
      </c>
      <c r="E10" s="1">
        <v>5225231</v>
      </c>
      <c r="F10" s="2" t="s">
        <v>48</v>
      </c>
      <c r="G10" s="1">
        <v>251</v>
      </c>
      <c r="H10" s="97">
        <v>19755.6</v>
      </c>
      <c r="I10" s="27">
        <v>10000</v>
      </c>
      <c r="J10" s="27"/>
      <c r="K10" s="27"/>
      <c r="L10" s="27">
        <f>I10+J10</f>
        <v>10000</v>
      </c>
      <c r="M10" s="27">
        <f>I10+K10</f>
        <v>10000</v>
      </c>
      <c r="N10" s="27"/>
      <c r="O10" s="27"/>
      <c r="P10" s="26"/>
      <c r="Q10" s="26"/>
    </row>
    <row r="11" spans="1:17" s="8" customFormat="1" ht="63.75" customHeight="1">
      <c r="A11" s="28" t="s">
        <v>99</v>
      </c>
      <c r="B11" s="1">
        <v>874</v>
      </c>
      <c r="C11" s="2" t="s">
        <v>23</v>
      </c>
      <c r="D11" s="2" t="s">
        <v>25</v>
      </c>
      <c r="E11" s="1">
        <v>5225232</v>
      </c>
      <c r="F11" s="2" t="s">
        <v>48</v>
      </c>
      <c r="G11" s="1">
        <v>251</v>
      </c>
      <c r="H11" s="97">
        <v>16109.9</v>
      </c>
      <c r="I11" s="27">
        <v>15000</v>
      </c>
      <c r="J11" s="27">
        <v>596.9</v>
      </c>
      <c r="K11" s="27">
        <v>596.9</v>
      </c>
      <c r="L11" s="27">
        <f aca="true" t="shared" si="0" ref="L11:L23">I11+J11</f>
        <v>15596.9</v>
      </c>
      <c r="M11" s="27">
        <f aca="true" t="shared" si="1" ref="M11:M23">I11+K11</f>
        <v>15596.9</v>
      </c>
      <c r="N11" s="27"/>
      <c r="O11" s="27"/>
      <c r="P11" s="26"/>
      <c r="Q11" s="26"/>
    </row>
    <row r="12" spans="1:17" s="8" customFormat="1" ht="96.75" customHeight="1">
      <c r="A12" s="22" t="s">
        <v>100</v>
      </c>
      <c r="B12" s="1">
        <v>874</v>
      </c>
      <c r="C12" s="2" t="s">
        <v>23</v>
      </c>
      <c r="D12" s="2" t="s">
        <v>25</v>
      </c>
      <c r="E12" s="1">
        <v>5225233</v>
      </c>
      <c r="F12" s="2" t="s">
        <v>77</v>
      </c>
      <c r="G12" s="1">
        <v>251</v>
      </c>
      <c r="H12" s="97">
        <v>134458.8</v>
      </c>
      <c r="I12" s="27">
        <v>0</v>
      </c>
      <c r="J12" s="27">
        <v>114000</v>
      </c>
      <c r="K12" s="27"/>
      <c r="L12" s="27">
        <f t="shared" si="0"/>
        <v>114000</v>
      </c>
      <c r="M12" s="27">
        <f t="shared" si="1"/>
        <v>0</v>
      </c>
      <c r="N12" s="101" t="s">
        <v>163</v>
      </c>
      <c r="O12" s="27"/>
      <c r="P12" s="26"/>
      <c r="Q12" s="26"/>
    </row>
    <row r="13" spans="1:17" s="8" customFormat="1" ht="65.25" customHeight="1">
      <c r="A13" s="28" t="s">
        <v>101</v>
      </c>
      <c r="B13" s="1">
        <v>874</v>
      </c>
      <c r="C13" s="2" t="s">
        <v>23</v>
      </c>
      <c r="D13" s="2" t="s">
        <v>25</v>
      </c>
      <c r="E13" s="1">
        <v>5225234</v>
      </c>
      <c r="F13" s="2" t="s">
        <v>48</v>
      </c>
      <c r="G13" s="1">
        <v>251</v>
      </c>
      <c r="H13" s="97">
        <v>14502.3</v>
      </c>
      <c r="I13" s="27">
        <v>12000</v>
      </c>
      <c r="J13" s="27"/>
      <c r="K13" s="27"/>
      <c r="L13" s="27">
        <f t="shared" si="0"/>
        <v>12000</v>
      </c>
      <c r="M13" s="27">
        <f t="shared" si="1"/>
        <v>12000</v>
      </c>
      <c r="N13" s="27"/>
      <c r="O13" s="27"/>
      <c r="P13" s="26"/>
      <c r="Q13" s="26"/>
    </row>
    <row r="14" spans="1:17" s="8" customFormat="1" ht="63">
      <c r="A14" s="28" t="s">
        <v>102</v>
      </c>
      <c r="B14" s="1">
        <v>874</v>
      </c>
      <c r="C14" s="2" t="s">
        <v>23</v>
      </c>
      <c r="D14" s="2" t="s">
        <v>25</v>
      </c>
      <c r="E14" s="1">
        <v>5225235</v>
      </c>
      <c r="F14" s="2" t="s">
        <v>48</v>
      </c>
      <c r="G14" s="1">
        <v>251</v>
      </c>
      <c r="H14" s="97">
        <v>13297.2</v>
      </c>
      <c r="I14" s="27">
        <v>7000</v>
      </c>
      <c r="J14" s="27"/>
      <c r="K14" s="27"/>
      <c r="L14" s="27">
        <f t="shared" si="0"/>
        <v>7000</v>
      </c>
      <c r="M14" s="27">
        <f t="shared" si="1"/>
        <v>7000</v>
      </c>
      <c r="N14" s="27"/>
      <c r="O14" s="27"/>
      <c r="P14" s="26"/>
      <c r="Q14" s="26"/>
    </row>
    <row r="15" spans="1:17" s="8" customFormat="1" ht="48" customHeight="1">
      <c r="A15" s="28" t="s">
        <v>103</v>
      </c>
      <c r="B15" s="1">
        <v>874</v>
      </c>
      <c r="C15" s="2" t="s">
        <v>23</v>
      </c>
      <c r="D15" s="2" t="s">
        <v>25</v>
      </c>
      <c r="E15" s="1">
        <v>5225236</v>
      </c>
      <c r="F15" s="2" t="s">
        <v>48</v>
      </c>
      <c r="G15" s="1">
        <v>251</v>
      </c>
      <c r="H15" s="97">
        <v>29142.8</v>
      </c>
      <c r="I15" s="27">
        <v>12000</v>
      </c>
      <c r="J15" s="27">
        <v>14885.7</v>
      </c>
      <c r="K15" s="27">
        <v>14885.7</v>
      </c>
      <c r="L15" s="27">
        <f t="shared" si="0"/>
        <v>26885.7</v>
      </c>
      <c r="M15" s="27">
        <f t="shared" si="1"/>
        <v>26885.7</v>
      </c>
      <c r="N15" s="27"/>
      <c r="O15" s="27"/>
      <c r="P15" s="26"/>
      <c r="Q15" s="26"/>
    </row>
    <row r="16" spans="1:17" s="8" customFormat="1" ht="47.25">
      <c r="A16" s="28" t="s">
        <v>104</v>
      </c>
      <c r="B16" s="1">
        <v>874</v>
      </c>
      <c r="C16" s="2" t="s">
        <v>23</v>
      </c>
      <c r="D16" s="2" t="s">
        <v>25</v>
      </c>
      <c r="E16" s="1">
        <v>5225237</v>
      </c>
      <c r="F16" s="2" t="s">
        <v>48</v>
      </c>
      <c r="G16" s="1">
        <v>251</v>
      </c>
      <c r="H16" s="97">
        <v>96545.8</v>
      </c>
      <c r="I16" s="27">
        <v>18000</v>
      </c>
      <c r="J16" s="27">
        <v>25422.9</v>
      </c>
      <c r="K16" s="27">
        <v>25422.9</v>
      </c>
      <c r="L16" s="27">
        <f t="shared" si="0"/>
        <v>43422.9</v>
      </c>
      <c r="M16" s="27">
        <f t="shared" si="1"/>
        <v>43422.9</v>
      </c>
      <c r="N16" s="27"/>
      <c r="O16" s="27"/>
      <c r="P16" s="26"/>
      <c r="Q16" s="26"/>
    </row>
    <row r="17" spans="1:17" s="8" customFormat="1" ht="49.5" customHeight="1">
      <c r="A17" s="28" t="s">
        <v>105</v>
      </c>
      <c r="B17" s="1">
        <v>874</v>
      </c>
      <c r="C17" s="2" t="s">
        <v>23</v>
      </c>
      <c r="D17" s="2" t="s">
        <v>25</v>
      </c>
      <c r="E17" s="1">
        <v>5225238</v>
      </c>
      <c r="F17" s="2" t="s">
        <v>48</v>
      </c>
      <c r="G17" s="1">
        <v>251</v>
      </c>
      <c r="H17" s="97">
        <v>136285</v>
      </c>
      <c r="I17" s="27">
        <v>18000</v>
      </c>
      <c r="J17" s="27"/>
      <c r="K17" s="27"/>
      <c r="L17" s="27">
        <f t="shared" si="0"/>
        <v>18000</v>
      </c>
      <c r="M17" s="27">
        <f t="shared" si="1"/>
        <v>18000</v>
      </c>
      <c r="N17" s="27"/>
      <c r="O17" s="27"/>
      <c r="P17" s="26"/>
      <c r="Q17" s="26"/>
    </row>
    <row r="18" spans="1:17" s="8" customFormat="1" ht="79.5" customHeight="1">
      <c r="A18" s="28" t="s">
        <v>106</v>
      </c>
      <c r="B18" s="1">
        <v>874</v>
      </c>
      <c r="C18" s="2" t="s">
        <v>23</v>
      </c>
      <c r="D18" s="2" t="s">
        <v>7</v>
      </c>
      <c r="E18" s="1">
        <v>5225243</v>
      </c>
      <c r="F18" s="2" t="s">
        <v>48</v>
      </c>
      <c r="G18" s="1">
        <v>251</v>
      </c>
      <c r="H18" s="97">
        <v>350000</v>
      </c>
      <c r="I18" s="27">
        <v>10000</v>
      </c>
      <c r="J18" s="27">
        <v>50000</v>
      </c>
      <c r="K18" s="27">
        <v>50000</v>
      </c>
      <c r="L18" s="27">
        <f t="shared" si="0"/>
        <v>60000</v>
      </c>
      <c r="M18" s="27">
        <f t="shared" si="1"/>
        <v>60000</v>
      </c>
      <c r="N18" s="27"/>
      <c r="O18" s="27"/>
      <c r="P18" s="26"/>
      <c r="Q18" s="26"/>
    </row>
    <row r="19" spans="1:17" s="8" customFormat="1" ht="48" customHeight="1">
      <c r="A19" s="28" t="s">
        <v>107</v>
      </c>
      <c r="B19" s="1">
        <v>874</v>
      </c>
      <c r="C19" s="2" t="s">
        <v>23</v>
      </c>
      <c r="D19" s="2" t="s">
        <v>7</v>
      </c>
      <c r="E19" s="1">
        <v>5225245</v>
      </c>
      <c r="F19" s="2" t="s">
        <v>48</v>
      </c>
      <c r="G19" s="1">
        <v>251</v>
      </c>
      <c r="H19" s="97">
        <v>52654.6</v>
      </c>
      <c r="I19" s="27">
        <v>0</v>
      </c>
      <c r="J19" s="27">
        <v>49521.9</v>
      </c>
      <c r="K19" s="27">
        <v>49521.9</v>
      </c>
      <c r="L19" s="27">
        <f t="shared" si="0"/>
        <v>49521.9</v>
      </c>
      <c r="M19" s="27">
        <f t="shared" si="1"/>
        <v>49521.9</v>
      </c>
      <c r="N19" s="27"/>
      <c r="O19" s="27"/>
      <c r="P19" s="26"/>
      <c r="Q19" s="26"/>
    </row>
    <row r="20" spans="1:17" s="8" customFormat="1" ht="48" customHeight="1">
      <c r="A20" s="60" t="s">
        <v>108</v>
      </c>
      <c r="B20" s="1">
        <v>874</v>
      </c>
      <c r="C20" s="2" t="s">
        <v>23</v>
      </c>
      <c r="D20" s="2" t="s">
        <v>7</v>
      </c>
      <c r="E20" s="1">
        <v>5225252</v>
      </c>
      <c r="F20" s="2" t="s">
        <v>48</v>
      </c>
      <c r="G20" s="1">
        <v>251</v>
      </c>
      <c r="H20" s="97">
        <v>58992.4</v>
      </c>
      <c r="I20" s="27">
        <v>0</v>
      </c>
      <c r="J20" s="27">
        <v>20000</v>
      </c>
      <c r="K20" s="27">
        <v>20000</v>
      </c>
      <c r="L20" s="27">
        <f t="shared" si="0"/>
        <v>20000</v>
      </c>
      <c r="M20" s="27">
        <f t="shared" si="1"/>
        <v>20000</v>
      </c>
      <c r="N20" s="27"/>
      <c r="O20" s="27"/>
      <c r="P20" s="26"/>
      <c r="Q20" s="26"/>
    </row>
    <row r="21" spans="1:17" s="70" customFormat="1" ht="48.75" customHeight="1">
      <c r="A21" s="65" t="s">
        <v>29</v>
      </c>
      <c r="B21" s="66">
        <v>874</v>
      </c>
      <c r="C21" s="67" t="s">
        <v>23</v>
      </c>
      <c r="D21" s="67" t="s">
        <v>7</v>
      </c>
      <c r="E21" s="66">
        <v>5226800</v>
      </c>
      <c r="F21" s="67"/>
      <c r="G21" s="66"/>
      <c r="H21" s="98"/>
      <c r="I21" s="68">
        <f>SUM(I22:I23)</f>
        <v>50000</v>
      </c>
      <c r="J21" s="68">
        <f>SUM(J22:J23)</f>
        <v>49271.1</v>
      </c>
      <c r="K21" s="68">
        <f>SUM(K22:K23)</f>
        <v>49271.1</v>
      </c>
      <c r="L21" s="68">
        <f>SUM(L22:L23)</f>
        <v>99271.1</v>
      </c>
      <c r="M21" s="68">
        <f>SUM(M22:M23)</f>
        <v>99271.1</v>
      </c>
      <c r="N21" s="68"/>
      <c r="O21" s="68"/>
      <c r="P21" s="69"/>
      <c r="Q21" s="69"/>
    </row>
    <row r="22" spans="1:17" ht="64.5" customHeight="1">
      <c r="A22" s="22" t="s">
        <v>109</v>
      </c>
      <c r="B22" s="1">
        <v>874</v>
      </c>
      <c r="C22" s="2" t="s">
        <v>23</v>
      </c>
      <c r="D22" s="2" t="s">
        <v>7</v>
      </c>
      <c r="E22" s="1">
        <v>5226813</v>
      </c>
      <c r="F22" s="2" t="s">
        <v>48</v>
      </c>
      <c r="G22" s="1">
        <v>251</v>
      </c>
      <c r="H22" s="97">
        <v>69180.1</v>
      </c>
      <c r="I22" s="5">
        <v>20000</v>
      </c>
      <c r="J22" s="5">
        <v>19271.1</v>
      </c>
      <c r="K22" s="5">
        <v>19271.1</v>
      </c>
      <c r="L22" s="27">
        <f t="shared" si="0"/>
        <v>39271.1</v>
      </c>
      <c r="M22" s="27">
        <f t="shared" si="1"/>
        <v>39271.1</v>
      </c>
      <c r="N22" s="4"/>
      <c r="O22" s="4"/>
      <c r="P22" s="7"/>
      <c r="Q22" s="7"/>
    </row>
    <row r="23" spans="1:17" ht="50.25" customHeight="1">
      <c r="A23" s="22" t="s">
        <v>110</v>
      </c>
      <c r="B23" s="1">
        <v>874</v>
      </c>
      <c r="C23" s="2" t="s">
        <v>23</v>
      </c>
      <c r="D23" s="2" t="s">
        <v>7</v>
      </c>
      <c r="E23" s="1">
        <v>5226824</v>
      </c>
      <c r="F23" s="2" t="s">
        <v>48</v>
      </c>
      <c r="G23" s="1">
        <v>251</v>
      </c>
      <c r="H23" s="97">
        <v>122647.7</v>
      </c>
      <c r="I23" s="5">
        <v>30000</v>
      </c>
      <c r="J23" s="5">
        <v>30000</v>
      </c>
      <c r="K23" s="5">
        <v>30000</v>
      </c>
      <c r="L23" s="27">
        <f t="shared" si="0"/>
        <v>60000</v>
      </c>
      <c r="M23" s="27">
        <f t="shared" si="1"/>
        <v>60000</v>
      </c>
      <c r="N23" s="4"/>
      <c r="O23" s="4"/>
      <c r="P23" s="7"/>
      <c r="Q23" s="7"/>
    </row>
    <row r="24" spans="1:17" ht="20.25" customHeight="1">
      <c r="A24" s="37" t="s">
        <v>24</v>
      </c>
      <c r="B24" s="38"/>
      <c r="C24" s="39"/>
      <c r="D24" s="39"/>
      <c r="E24" s="40"/>
      <c r="F24" s="39"/>
      <c r="G24" s="40"/>
      <c r="H24" s="40"/>
      <c r="I24" s="32">
        <f>I26</f>
        <v>15000</v>
      </c>
      <c r="J24" s="32">
        <f>J26</f>
        <v>15554.7</v>
      </c>
      <c r="K24" s="32">
        <f>K26</f>
        <v>31788.1</v>
      </c>
      <c r="L24" s="32">
        <f>L26</f>
        <v>30554.699999999997</v>
      </c>
      <c r="M24" s="32">
        <f>M26</f>
        <v>46788.1</v>
      </c>
      <c r="N24" s="32"/>
      <c r="O24" s="32"/>
      <c r="P24" s="32"/>
      <c r="Q24" s="32"/>
    </row>
    <row r="25" spans="1:17" ht="45" customHeight="1">
      <c r="A25" s="21" t="s">
        <v>51</v>
      </c>
      <c r="B25" s="11">
        <v>857</v>
      </c>
      <c r="C25" s="2"/>
      <c r="D25" s="2"/>
      <c r="E25" s="1"/>
      <c r="F25" s="2"/>
      <c r="G25" s="1"/>
      <c r="H25" s="1"/>
      <c r="I25" s="5"/>
      <c r="J25" s="5"/>
      <c r="K25" s="5"/>
      <c r="L25" s="5"/>
      <c r="M25" s="27"/>
      <c r="N25" s="4"/>
      <c r="O25" s="4"/>
      <c r="P25" s="7"/>
      <c r="Q25" s="7"/>
    </row>
    <row r="26" spans="1:17" s="82" customFormat="1" ht="33" customHeight="1">
      <c r="A26" s="78" t="s">
        <v>50</v>
      </c>
      <c r="B26" s="66">
        <v>857</v>
      </c>
      <c r="C26" s="67" t="s">
        <v>9</v>
      </c>
      <c r="D26" s="67" t="s">
        <v>25</v>
      </c>
      <c r="E26" s="66">
        <v>5223300</v>
      </c>
      <c r="F26" s="67"/>
      <c r="G26" s="66"/>
      <c r="H26" s="66"/>
      <c r="I26" s="79">
        <f>SUM(I28:I37)</f>
        <v>15000</v>
      </c>
      <c r="J26" s="79">
        <f>SUM(J28:J37)</f>
        <v>15554.7</v>
      </c>
      <c r="K26" s="79">
        <f>SUM(K28:K37)</f>
        <v>31788.1</v>
      </c>
      <c r="L26" s="79">
        <f>SUM(L28:L37)</f>
        <v>30554.699999999997</v>
      </c>
      <c r="M26" s="79">
        <f>SUM(M28:M37)</f>
        <v>46788.1</v>
      </c>
      <c r="N26" s="80"/>
      <c r="O26" s="80"/>
      <c r="P26" s="81"/>
      <c r="Q26" s="81"/>
    </row>
    <row r="27" spans="1:17" ht="15.75">
      <c r="A27" s="28" t="s">
        <v>3</v>
      </c>
      <c r="B27" s="11"/>
      <c r="C27" s="2"/>
      <c r="D27" s="2"/>
      <c r="E27" s="1"/>
      <c r="F27" s="2"/>
      <c r="G27" s="1"/>
      <c r="H27" s="1"/>
      <c r="I27" s="5"/>
      <c r="J27" s="5"/>
      <c r="K27" s="5"/>
      <c r="L27" s="5"/>
      <c r="M27" s="27"/>
      <c r="N27" s="4"/>
      <c r="O27" s="4"/>
      <c r="P27" s="7"/>
      <c r="Q27" s="7"/>
    </row>
    <row r="28" spans="1:17" ht="34.5" customHeight="1">
      <c r="A28" s="60" t="s">
        <v>111</v>
      </c>
      <c r="B28" s="1">
        <v>857</v>
      </c>
      <c r="C28" s="2" t="s">
        <v>9</v>
      </c>
      <c r="D28" s="2" t="s">
        <v>25</v>
      </c>
      <c r="E28" s="1">
        <v>5223310</v>
      </c>
      <c r="F28" s="2" t="s">
        <v>48</v>
      </c>
      <c r="G28" s="1">
        <v>251</v>
      </c>
      <c r="H28" s="97">
        <v>2830</v>
      </c>
      <c r="I28" s="5">
        <v>0</v>
      </c>
      <c r="J28" s="5">
        <v>2052.5</v>
      </c>
      <c r="K28" s="5">
        <v>2052.5</v>
      </c>
      <c r="L28" s="27">
        <f aca="true" t="shared" si="2" ref="L28:L33">I28+J28</f>
        <v>2052.5</v>
      </c>
      <c r="M28" s="27">
        <f>I28+K28</f>
        <v>2052.5</v>
      </c>
      <c r="N28" s="4"/>
      <c r="O28" s="4"/>
      <c r="P28" s="7"/>
      <c r="Q28" s="7"/>
    </row>
    <row r="29" spans="1:17" ht="56.25" customHeight="1">
      <c r="A29" s="22" t="s">
        <v>112</v>
      </c>
      <c r="B29" s="1">
        <v>857</v>
      </c>
      <c r="C29" s="2" t="s">
        <v>9</v>
      </c>
      <c r="D29" s="2" t="s">
        <v>25</v>
      </c>
      <c r="E29" s="1">
        <v>5223311</v>
      </c>
      <c r="F29" s="2" t="s">
        <v>58</v>
      </c>
      <c r="G29" s="1">
        <v>310</v>
      </c>
      <c r="H29" s="97">
        <v>58999.3</v>
      </c>
      <c r="I29" s="5">
        <v>5000</v>
      </c>
      <c r="J29" s="5"/>
      <c r="K29" s="5"/>
      <c r="L29" s="27">
        <f t="shared" si="2"/>
        <v>5000</v>
      </c>
      <c r="M29" s="27">
        <f aca="true" t="shared" si="3" ref="M29:M37">I29+K29</f>
        <v>5000</v>
      </c>
      <c r="N29" s="4"/>
      <c r="O29" s="4"/>
      <c r="P29" s="7"/>
      <c r="Q29" s="7"/>
    </row>
    <row r="30" spans="1:17" ht="77.25" customHeight="1">
      <c r="A30" s="94" t="s">
        <v>160</v>
      </c>
      <c r="B30" s="1">
        <v>857</v>
      </c>
      <c r="C30" s="2" t="s">
        <v>9</v>
      </c>
      <c r="D30" s="14" t="s">
        <v>25</v>
      </c>
      <c r="E30" s="1">
        <v>5223312</v>
      </c>
      <c r="F30" s="2" t="s">
        <v>59</v>
      </c>
      <c r="G30" s="1">
        <v>310</v>
      </c>
      <c r="H30" s="1">
        <f>81705.4-6767.2</f>
        <v>74938.2</v>
      </c>
      <c r="I30" s="5">
        <v>10000</v>
      </c>
      <c r="J30" s="5"/>
      <c r="K30" s="5"/>
      <c r="L30" s="27">
        <f t="shared" si="2"/>
        <v>10000</v>
      </c>
      <c r="M30" s="27">
        <f t="shared" si="3"/>
        <v>10000</v>
      </c>
      <c r="N30" s="4"/>
      <c r="O30" s="4"/>
      <c r="P30" s="7"/>
      <c r="Q30" s="7"/>
    </row>
    <row r="31" spans="1:17" ht="94.5">
      <c r="A31" s="56" t="s">
        <v>158</v>
      </c>
      <c r="B31" s="1">
        <v>857</v>
      </c>
      <c r="C31" s="2" t="s">
        <v>9</v>
      </c>
      <c r="D31" s="14" t="s">
        <v>25</v>
      </c>
      <c r="E31" s="1">
        <v>5223313</v>
      </c>
      <c r="F31" s="2" t="s">
        <v>58</v>
      </c>
      <c r="G31" s="1">
        <v>310</v>
      </c>
      <c r="H31" s="93"/>
      <c r="I31" s="5">
        <v>0</v>
      </c>
      <c r="J31" s="5">
        <v>235.6</v>
      </c>
      <c r="K31" s="5">
        <v>235.6</v>
      </c>
      <c r="L31" s="27">
        <f t="shared" si="2"/>
        <v>235.6</v>
      </c>
      <c r="M31" s="27">
        <f t="shared" si="3"/>
        <v>235.6</v>
      </c>
      <c r="N31" s="4"/>
      <c r="O31" s="4"/>
      <c r="P31" s="7"/>
      <c r="Q31" s="7"/>
    </row>
    <row r="32" spans="1:17" ht="47.25">
      <c r="A32" s="53" t="s">
        <v>159</v>
      </c>
      <c r="B32" s="1">
        <v>857</v>
      </c>
      <c r="C32" s="2" t="s">
        <v>9</v>
      </c>
      <c r="D32" s="14" t="s">
        <v>25</v>
      </c>
      <c r="E32" s="1">
        <v>5223314</v>
      </c>
      <c r="F32" s="2" t="s">
        <v>59</v>
      </c>
      <c r="G32" s="1">
        <v>226</v>
      </c>
      <c r="H32" s="102"/>
      <c r="I32" s="5">
        <v>0</v>
      </c>
      <c r="J32" s="5">
        <v>10266.6</v>
      </c>
      <c r="K32" s="5"/>
      <c r="L32" s="27">
        <f t="shared" si="2"/>
        <v>10266.6</v>
      </c>
      <c r="M32" s="5"/>
      <c r="N32" s="4" t="s">
        <v>164</v>
      </c>
      <c r="O32" s="4"/>
      <c r="P32" s="7"/>
      <c r="Q32" s="7"/>
    </row>
    <row r="33" spans="1:17" ht="31.5">
      <c r="A33" s="53" t="s">
        <v>154</v>
      </c>
      <c r="B33" s="103"/>
      <c r="C33" s="2"/>
      <c r="D33" s="14"/>
      <c r="E33" s="1"/>
      <c r="F33" s="2"/>
      <c r="G33" s="1"/>
      <c r="H33" s="97">
        <v>23462.8</v>
      </c>
      <c r="I33" s="5">
        <v>0</v>
      </c>
      <c r="J33" s="5">
        <v>3000</v>
      </c>
      <c r="K33" s="5"/>
      <c r="L33" s="27">
        <f t="shared" si="2"/>
        <v>3000</v>
      </c>
      <c r="M33" s="5"/>
      <c r="N33" s="4" t="s">
        <v>165</v>
      </c>
      <c r="O33" s="4"/>
      <c r="P33" s="7"/>
      <c r="Q33" s="7"/>
    </row>
    <row r="34" spans="1:17" ht="47.25">
      <c r="A34" s="53" t="s">
        <v>90</v>
      </c>
      <c r="B34" s="103"/>
      <c r="C34" s="2"/>
      <c r="D34" s="14"/>
      <c r="E34" s="1"/>
      <c r="F34" s="2"/>
      <c r="G34" s="1"/>
      <c r="H34" s="1"/>
      <c r="I34" s="5">
        <v>0</v>
      </c>
      <c r="J34" s="5"/>
      <c r="K34" s="5">
        <v>5000</v>
      </c>
      <c r="L34" s="27"/>
      <c r="M34" s="27">
        <f t="shared" si="3"/>
        <v>5000</v>
      </c>
      <c r="N34" s="86" t="s">
        <v>93</v>
      </c>
      <c r="O34" s="4"/>
      <c r="P34" s="7"/>
      <c r="Q34" s="7"/>
    </row>
    <row r="35" spans="1:17" ht="47.25">
      <c r="A35" s="53" t="s">
        <v>91</v>
      </c>
      <c r="B35" s="103"/>
      <c r="C35" s="2"/>
      <c r="D35" s="14"/>
      <c r="E35" s="1"/>
      <c r="F35" s="2"/>
      <c r="G35" s="1"/>
      <c r="H35" s="1"/>
      <c r="I35" s="5">
        <v>0</v>
      </c>
      <c r="J35" s="5"/>
      <c r="K35" s="5">
        <v>9000</v>
      </c>
      <c r="L35" s="27"/>
      <c r="M35" s="5">
        <f t="shared" si="3"/>
        <v>9000</v>
      </c>
      <c r="N35" s="86" t="s">
        <v>93</v>
      </c>
      <c r="O35" s="4"/>
      <c r="P35" s="7"/>
      <c r="Q35" s="7"/>
    </row>
    <row r="36" spans="1:17" ht="47.25">
      <c r="A36" s="53" t="s">
        <v>89</v>
      </c>
      <c r="B36" s="103"/>
      <c r="C36" s="2"/>
      <c r="D36" s="14"/>
      <c r="E36" s="1"/>
      <c r="F36" s="2"/>
      <c r="G36" s="1"/>
      <c r="H36" s="1"/>
      <c r="I36" s="5">
        <v>0</v>
      </c>
      <c r="J36" s="5"/>
      <c r="K36" s="5">
        <v>9500</v>
      </c>
      <c r="L36" s="27"/>
      <c r="M36" s="5">
        <f t="shared" si="3"/>
        <v>9500</v>
      </c>
      <c r="N36" s="86" t="s">
        <v>93</v>
      </c>
      <c r="O36" s="4"/>
      <c r="P36" s="7"/>
      <c r="Q36" s="7"/>
    </row>
    <row r="37" spans="1:17" ht="47.25">
      <c r="A37" s="53" t="s">
        <v>92</v>
      </c>
      <c r="B37" s="103"/>
      <c r="C37" s="2"/>
      <c r="D37" s="14"/>
      <c r="E37" s="1"/>
      <c r="F37" s="2"/>
      <c r="G37" s="1"/>
      <c r="H37" s="1"/>
      <c r="I37" s="5">
        <v>0</v>
      </c>
      <c r="J37" s="5"/>
      <c r="K37" s="5">
        <v>6000</v>
      </c>
      <c r="L37" s="27"/>
      <c r="M37" s="5">
        <f t="shared" si="3"/>
        <v>6000</v>
      </c>
      <c r="N37" s="86" t="s">
        <v>93</v>
      </c>
      <c r="O37" s="4"/>
      <c r="P37" s="7"/>
      <c r="Q37" s="7"/>
    </row>
    <row r="38" spans="1:17" ht="37.5" customHeight="1">
      <c r="A38" s="37" t="s">
        <v>16</v>
      </c>
      <c r="B38" s="41"/>
      <c r="C38" s="42"/>
      <c r="D38" s="40"/>
      <c r="E38" s="40"/>
      <c r="F38" s="40"/>
      <c r="G38" s="40"/>
      <c r="H38" s="40"/>
      <c r="I38" s="32">
        <f>I40</f>
        <v>50000</v>
      </c>
      <c r="J38" s="32">
        <f>J40</f>
        <v>432500</v>
      </c>
      <c r="K38" s="32">
        <f>K40</f>
        <v>432500</v>
      </c>
      <c r="L38" s="32">
        <f>L40</f>
        <v>482500</v>
      </c>
      <c r="M38" s="32">
        <f>M40</f>
        <v>482500</v>
      </c>
      <c r="N38" s="32"/>
      <c r="O38" s="32"/>
      <c r="P38" s="32"/>
      <c r="Q38" s="32"/>
    </row>
    <row r="39" spans="1:17" ht="46.5" customHeight="1">
      <c r="A39" s="21" t="s">
        <v>38</v>
      </c>
      <c r="B39" s="11">
        <v>832</v>
      </c>
      <c r="C39" s="13"/>
      <c r="D39" s="1"/>
      <c r="E39" s="1"/>
      <c r="F39" s="1"/>
      <c r="G39" s="1"/>
      <c r="H39" s="1"/>
      <c r="I39" s="12"/>
      <c r="J39" s="12"/>
      <c r="K39" s="12"/>
      <c r="L39" s="12"/>
      <c r="M39" s="12"/>
      <c r="N39" s="12"/>
      <c r="O39" s="12"/>
      <c r="P39" s="7"/>
      <c r="Q39" s="7"/>
    </row>
    <row r="40" spans="1:17" ht="33.75" customHeight="1">
      <c r="A40" s="22" t="s">
        <v>113</v>
      </c>
      <c r="B40" s="1">
        <v>832</v>
      </c>
      <c r="C40" s="2" t="s">
        <v>8</v>
      </c>
      <c r="D40" s="2" t="s">
        <v>25</v>
      </c>
      <c r="E40" s="2" t="s">
        <v>13</v>
      </c>
      <c r="F40" s="2" t="s">
        <v>48</v>
      </c>
      <c r="G40" s="1">
        <v>251</v>
      </c>
      <c r="H40" s="1"/>
      <c r="I40" s="5">
        <v>50000</v>
      </c>
      <c r="J40" s="5">
        <v>432500</v>
      </c>
      <c r="K40" s="5">
        <v>432500</v>
      </c>
      <c r="L40" s="27">
        <f>I40+J40</f>
        <v>482500</v>
      </c>
      <c r="M40" s="27">
        <f>I40+K40</f>
        <v>482500</v>
      </c>
      <c r="N40" s="5"/>
      <c r="O40" s="5"/>
      <c r="P40" s="5"/>
      <c r="Q40" s="5"/>
    </row>
    <row r="41" spans="1:17" ht="21" customHeight="1">
      <c r="A41" s="37" t="s">
        <v>17</v>
      </c>
      <c r="B41" s="43"/>
      <c r="C41" s="44"/>
      <c r="D41" s="44"/>
      <c r="E41" s="45"/>
      <c r="F41" s="45"/>
      <c r="G41" s="45"/>
      <c r="H41" s="45"/>
      <c r="I41" s="46">
        <f>I47+I54+I57+I43</f>
        <v>46475</v>
      </c>
      <c r="J41" s="46">
        <f>J47+J54+J57+J43</f>
        <v>35507.6</v>
      </c>
      <c r="K41" s="46">
        <f>K47+K54+K57+K43</f>
        <v>30507.6</v>
      </c>
      <c r="L41" s="46">
        <f>L47+L54+L57+L43</f>
        <v>81982.6</v>
      </c>
      <c r="M41" s="46">
        <f>M47+M54+M57+M43</f>
        <v>76982.6</v>
      </c>
      <c r="N41" s="46"/>
      <c r="O41" s="46"/>
      <c r="P41" s="46"/>
      <c r="Q41" s="46"/>
    </row>
    <row r="42" spans="1:17" ht="32.25" customHeight="1">
      <c r="A42" s="21" t="s">
        <v>1</v>
      </c>
      <c r="B42" s="15">
        <v>855</v>
      </c>
      <c r="C42" s="14"/>
      <c r="D42" s="14"/>
      <c r="E42" s="3"/>
      <c r="F42" s="3"/>
      <c r="G42" s="3"/>
      <c r="H42" s="3"/>
      <c r="I42" s="16"/>
      <c r="J42" s="16"/>
      <c r="K42" s="16"/>
      <c r="L42" s="16"/>
      <c r="M42" s="16"/>
      <c r="N42" s="16"/>
      <c r="O42" s="16"/>
      <c r="P42" s="7"/>
      <c r="Q42" s="7"/>
    </row>
    <row r="43" spans="1:17" s="82" customFormat="1" ht="32.25" customHeight="1">
      <c r="A43" s="78" t="s">
        <v>155</v>
      </c>
      <c r="B43" s="91"/>
      <c r="C43" s="90"/>
      <c r="D43" s="90"/>
      <c r="E43" s="84"/>
      <c r="F43" s="84"/>
      <c r="G43" s="84"/>
      <c r="H43" s="84"/>
      <c r="I43" s="80">
        <f>I45+I46</f>
        <v>0</v>
      </c>
      <c r="J43" s="80">
        <f>J45+J46</f>
        <v>5741</v>
      </c>
      <c r="K43" s="80">
        <f>K45+K46</f>
        <v>741</v>
      </c>
      <c r="L43" s="80">
        <f>L45+L46</f>
        <v>5741</v>
      </c>
      <c r="M43" s="80">
        <f>M45+M46</f>
        <v>741</v>
      </c>
      <c r="N43" s="83"/>
      <c r="O43" s="83"/>
      <c r="P43" s="81"/>
      <c r="Q43" s="81"/>
    </row>
    <row r="44" spans="1:17" ht="24" customHeight="1">
      <c r="A44" s="53" t="s">
        <v>3</v>
      </c>
      <c r="B44" s="15"/>
      <c r="C44" s="14"/>
      <c r="D44" s="14"/>
      <c r="E44" s="3"/>
      <c r="F44" s="3"/>
      <c r="G44" s="3"/>
      <c r="H44" s="3"/>
      <c r="I44" s="16"/>
      <c r="J44" s="16"/>
      <c r="K44" s="16"/>
      <c r="L44" s="16"/>
      <c r="M44" s="16"/>
      <c r="N44" s="16"/>
      <c r="O44" s="16"/>
      <c r="P44" s="7"/>
      <c r="Q44" s="7"/>
    </row>
    <row r="45" spans="1:17" ht="56.25" customHeight="1">
      <c r="A45" s="22" t="s">
        <v>161</v>
      </c>
      <c r="B45" s="15"/>
      <c r="C45" s="14"/>
      <c r="D45" s="14"/>
      <c r="E45" s="3"/>
      <c r="F45" s="3"/>
      <c r="G45" s="3"/>
      <c r="H45" s="3"/>
      <c r="I45" s="85">
        <v>0</v>
      </c>
      <c r="J45" s="85">
        <v>5000</v>
      </c>
      <c r="K45" s="85"/>
      <c r="L45" s="85">
        <v>5000</v>
      </c>
      <c r="M45" s="85"/>
      <c r="N45" s="85"/>
      <c r="O45" s="16"/>
      <c r="P45" s="7"/>
      <c r="Q45" s="7"/>
    </row>
    <row r="46" spans="1:17" ht="65.25" customHeight="1">
      <c r="A46" s="28" t="s">
        <v>79</v>
      </c>
      <c r="B46" s="1">
        <v>855</v>
      </c>
      <c r="C46" s="2" t="s">
        <v>5</v>
      </c>
      <c r="D46" s="2" t="s">
        <v>7</v>
      </c>
      <c r="E46" s="1">
        <v>1020131</v>
      </c>
      <c r="F46" s="1">
        <v>411</v>
      </c>
      <c r="G46" s="1">
        <v>310</v>
      </c>
      <c r="H46" s="92">
        <v>741</v>
      </c>
      <c r="I46" s="4">
        <v>0</v>
      </c>
      <c r="J46" s="4">
        <v>741</v>
      </c>
      <c r="K46" s="4">
        <v>741</v>
      </c>
      <c r="L46" s="27">
        <f>I46+J46</f>
        <v>741</v>
      </c>
      <c r="M46" s="85">
        <f>I46+K46</f>
        <v>741</v>
      </c>
      <c r="N46" s="4"/>
      <c r="O46" s="4"/>
      <c r="P46" s="7"/>
      <c r="Q46" s="7"/>
    </row>
    <row r="47" spans="1:17" s="82" customFormat="1" ht="47.25">
      <c r="A47" s="65" t="s">
        <v>29</v>
      </c>
      <c r="B47" s="66">
        <v>855</v>
      </c>
      <c r="C47" s="67" t="s">
        <v>5</v>
      </c>
      <c r="D47" s="67" t="s">
        <v>7</v>
      </c>
      <c r="E47" s="66">
        <v>5226800</v>
      </c>
      <c r="F47" s="66"/>
      <c r="G47" s="66"/>
      <c r="H47" s="66"/>
      <c r="I47" s="80">
        <f>SUM(I49:I53)</f>
        <v>9330</v>
      </c>
      <c r="J47" s="80">
        <f>SUM(J49:J53)</f>
        <v>22766.6</v>
      </c>
      <c r="K47" s="80">
        <f>SUM(K49:K53)</f>
        <v>22766.6</v>
      </c>
      <c r="L47" s="80">
        <f>SUM(L49:L53)</f>
        <v>32096.6</v>
      </c>
      <c r="M47" s="80">
        <f>SUM(M49:M53)</f>
        <v>32096.6</v>
      </c>
      <c r="N47" s="83"/>
      <c r="O47" s="83"/>
      <c r="P47" s="81"/>
      <c r="Q47" s="81"/>
    </row>
    <row r="48" spans="1:17" ht="15.75">
      <c r="A48" s="28" t="s">
        <v>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16"/>
      <c r="N48" s="16"/>
      <c r="O48" s="16"/>
      <c r="P48" s="7"/>
      <c r="Q48" s="7"/>
    </row>
    <row r="49" spans="1:17" ht="33" customHeight="1">
      <c r="A49" s="52" t="s">
        <v>115</v>
      </c>
      <c r="B49" s="1">
        <v>855</v>
      </c>
      <c r="C49" s="2" t="s">
        <v>5</v>
      </c>
      <c r="D49" s="2" t="s">
        <v>7</v>
      </c>
      <c r="E49" s="1">
        <v>5226825</v>
      </c>
      <c r="F49" s="1">
        <v>411</v>
      </c>
      <c r="G49" s="1">
        <v>310</v>
      </c>
      <c r="H49" s="1"/>
      <c r="I49" s="4">
        <v>5165</v>
      </c>
      <c r="J49" s="4"/>
      <c r="K49" s="4"/>
      <c r="L49" s="27">
        <f>I49+J49</f>
        <v>5165</v>
      </c>
      <c r="M49" s="85">
        <f aca="true" t="shared" si="4" ref="M49:M56">I49+K49</f>
        <v>5165</v>
      </c>
      <c r="N49" s="16"/>
      <c r="O49" s="16"/>
      <c r="P49" s="7"/>
      <c r="Q49" s="7"/>
    </row>
    <row r="50" spans="1:17" ht="33" customHeight="1">
      <c r="A50" s="52" t="s">
        <v>116</v>
      </c>
      <c r="B50" s="1">
        <v>855</v>
      </c>
      <c r="C50" s="2" t="s">
        <v>5</v>
      </c>
      <c r="D50" s="2" t="s">
        <v>7</v>
      </c>
      <c r="E50" s="1">
        <v>5226826</v>
      </c>
      <c r="F50" s="1">
        <v>411</v>
      </c>
      <c r="G50" s="1">
        <v>310</v>
      </c>
      <c r="H50" s="1"/>
      <c r="I50" s="4">
        <v>4165</v>
      </c>
      <c r="J50" s="4"/>
      <c r="K50" s="4"/>
      <c r="L50" s="27">
        <f>I50+J50</f>
        <v>4165</v>
      </c>
      <c r="M50" s="85">
        <f t="shared" si="4"/>
        <v>4165</v>
      </c>
      <c r="N50" s="16"/>
      <c r="O50" s="16"/>
      <c r="P50" s="7"/>
      <c r="Q50" s="7"/>
    </row>
    <row r="51" spans="1:17" ht="48" customHeight="1">
      <c r="A51" s="28" t="s">
        <v>117</v>
      </c>
      <c r="B51" s="1">
        <v>855</v>
      </c>
      <c r="C51" s="2" t="s">
        <v>5</v>
      </c>
      <c r="D51" s="2" t="s">
        <v>7</v>
      </c>
      <c r="E51" s="1">
        <v>5226827</v>
      </c>
      <c r="F51" s="1">
        <v>411</v>
      </c>
      <c r="G51" s="1">
        <v>310</v>
      </c>
      <c r="H51" s="92">
        <v>38.8</v>
      </c>
      <c r="I51" s="4">
        <v>0</v>
      </c>
      <c r="J51" s="4">
        <v>38.8</v>
      </c>
      <c r="K51" s="4">
        <v>38.8</v>
      </c>
      <c r="L51" s="27">
        <f>I51+J51</f>
        <v>38.8</v>
      </c>
      <c r="M51" s="85">
        <f t="shared" si="4"/>
        <v>38.8</v>
      </c>
      <c r="N51" s="16"/>
      <c r="O51" s="16"/>
      <c r="P51" s="7"/>
      <c r="Q51" s="7"/>
    </row>
    <row r="52" spans="1:17" ht="33.75" customHeight="1">
      <c r="A52" s="28" t="s">
        <v>118</v>
      </c>
      <c r="B52" s="1">
        <v>855</v>
      </c>
      <c r="C52" s="2" t="s">
        <v>5</v>
      </c>
      <c r="D52" s="2" t="s">
        <v>7</v>
      </c>
      <c r="E52" s="1">
        <v>5226828</v>
      </c>
      <c r="F52" s="1">
        <v>411</v>
      </c>
      <c r="G52" s="1">
        <v>310</v>
      </c>
      <c r="H52" s="92">
        <v>2727.8</v>
      </c>
      <c r="I52" s="4">
        <v>0</v>
      </c>
      <c r="J52" s="4">
        <v>2727.8</v>
      </c>
      <c r="K52" s="4">
        <v>2727.8</v>
      </c>
      <c r="L52" s="27">
        <f>I52+J52</f>
        <v>2727.8</v>
      </c>
      <c r="M52" s="85">
        <f t="shared" si="4"/>
        <v>2727.8</v>
      </c>
      <c r="N52" s="16"/>
      <c r="O52" s="16"/>
      <c r="P52" s="7"/>
      <c r="Q52" s="7"/>
    </row>
    <row r="53" spans="1:17" ht="110.25" customHeight="1">
      <c r="A53" s="28" t="s">
        <v>119</v>
      </c>
      <c r="B53" s="1">
        <v>855</v>
      </c>
      <c r="C53" s="2" t="s">
        <v>5</v>
      </c>
      <c r="D53" s="2" t="s">
        <v>7</v>
      </c>
      <c r="E53" s="1">
        <v>5226829</v>
      </c>
      <c r="F53" s="1">
        <v>411</v>
      </c>
      <c r="G53" s="1">
        <v>310</v>
      </c>
      <c r="H53" s="1"/>
      <c r="I53" s="4">
        <v>0</v>
      </c>
      <c r="J53" s="4">
        <v>20000</v>
      </c>
      <c r="K53" s="4">
        <v>20000</v>
      </c>
      <c r="L53" s="27">
        <f>I53+J53</f>
        <v>20000</v>
      </c>
      <c r="M53" s="85">
        <f>I53+K53</f>
        <v>20000</v>
      </c>
      <c r="N53" s="16"/>
      <c r="O53" s="16"/>
      <c r="P53" s="7"/>
      <c r="Q53" s="7"/>
    </row>
    <row r="54" spans="1:17" s="82" customFormat="1" ht="66" customHeight="1">
      <c r="A54" s="78" t="s">
        <v>57</v>
      </c>
      <c r="B54" s="66">
        <v>855</v>
      </c>
      <c r="C54" s="67" t="s">
        <v>5</v>
      </c>
      <c r="D54" s="67" t="s">
        <v>25</v>
      </c>
      <c r="E54" s="66">
        <v>5227500</v>
      </c>
      <c r="F54" s="84"/>
      <c r="G54" s="84"/>
      <c r="H54" s="84"/>
      <c r="I54" s="80">
        <f>I56</f>
        <v>28000</v>
      </c>
      <c r="J54" s="80">
        <f>J56</f>
        <v>0</v>
      </c>
      <c r="K54" s="80">
        <f>K56</f>
        <v>0</v>
      </c>
      <c r="L54" s="80">
        <f>L56</f>
        <v>28000</v>
      </c>
      <c r="M54" s="80">
        <f>M56</f>
        <v>28000</v>
      </c>
      <c r="N54" s="83"/>
      <c r="O54" s="83"/>
      <c r="P54" s="81"/>
      <c r="Q54" s="81"/>
    </row>
    <row r="55" spans="1:17" ht="15.75">
      <c r="A55" s="53" t="s">
        <v>3</v>
      </c>
      <c r="B55" s="1"/>
      <c r="C55" s="2"/>
      <c r="D55" s="2"/>
      <c r="E55" s="1"/>
      <c r="F55" s="3"/>
      <c r="G55" s="3"/>
      <c r="H55" s="3"/>
      <c r="I55" s="4"/>
      <c r="J55" s="4"/>
      <c r="K55" s="4"/>
      <c r="L55" s="4"/>
      <c r="M55" s="16"/>
      <c r="N55" s="16"/>
      <c r="O55" s="16"/>
      <c r="P55" s="7"/>
      <c r="Q55" s="7"/>
    </row>
    <row r="56" spans="1:17" ht="65.25" customHeight="1">
      <c r="A56" s="22" t="s">
        <v>120</v>
      </c>
      <c r="B56" s="1">
        <v>855</v>
      </c>
      <c r="C56" s="2" t="s">
        <v>5</v>
      </c>
      <c r="D56" s="2" t="s">
        <v>25</v>
      </c>
      <c r="E56" s="1">
        <v>5227510</v>
      </c>
      <c r="F56" s="1">
        <v>411</v>
      </c>
      <c r="G56" s="1">
        <v>310</v>
      </c>
      <c r="H56" s="92">
        <v>644446</v>
      </c>
      <c r="I56" s="4">
        <v>28000</v>
      </c>
      <c r="J56" s="4"/>
      <c r="K56" s="4"/>
      <c r="L56" s="27">
        <f>I56+J56</f>
        <v>28000</v>
      </c>
      <c r="M56" s="85">
        <f t="shared" si="4"/>
        <v>28000</v>
      </c>
      <c r="N56" s="4"/>
      <c r="O56" s="4"/>
      <c r="P56" s="7"/>
      <c r="Q56" s="7"/>
    </row>
    <row r="57" spans="1:17" ht="15.75">
      <c r="A57" s="61" t="s">
        <v>78</v>
      </c>
      <c r="B57" s="1"/>
      <c r="C57" s="2"/>
      <c r="D57" s="2"/>
      <c r="E57" s="1"/>
      <c r="F57" s="1"/>
      <c r="G57" s="1"/>
      <c r="H57" s="1"/>
      <c r="I57" s="54">
        <f>I59+I60</f>
        <v>9145</v>
      </c>
      <c r="J57" s="54">
        <f>J59+J60</f>
        <v>7000</v>
      </c>
      <c r="K57" s="54">
        <f>K59+K60</f>
        <v>7000</v>
      </c>
      <c r="L57" s="54">
        <f>L59+L60</f>
        <v>16145</v>
      </c>
      <c r="M57" s="54">
        <f>M59+M60</f>
        <v>16145</v>
      </c>
      <c r="N57" s="4"/>
      <c r="O57" s="4"/>
      <c r="P57" s="7"/>
      <c r="Q57" s="7"/>
    </row>
    <row r="58" spans="1:17" ht="33" customHeight="1">
      <c r="A58" s="21" t="s">
        <v>1</v>
      </c>
      <c r="B58" s="1"/>
      <c r="C58" s="2"/>
      <c r="D58" s="2"/>
      <c r="E58" s="1"/>
      <c r="F58" s="1"/>
      <c r="G58" s="1"/>
      <c r="H58" s="1"/>
      <c r="I58" s="4"/>
      <c r="J58" s="4"/>
      <c r="K58" s="4"/>
      <c r="L58" s="27"/>
      <c r="M58" s="4"/>
      <c r="N58" s="4"/>
      <c r="O58" s="4"/>
      <c r="P58" s="7"/>
      <c r="Q58" s="7"/>
    </row>
    <row r="59" spans="1:17" ht="81" customHeight="1">
      <c r="A59" s="22" t="s">
        <v>114</v>
      </c>
      <c r="B59" s="1">
        <v>855</v>
      </c>
      <c r="C59" s="2" t="s">
        <v>5</v>
      </c>
      <c r="D59" s="2" t="s">
        <v>5</v>
      </c>
      <c r="E59" s="1">
        <v>5226702</v>
      </c>
      <c r="F59" s="1">
        <v>411</v>
      </c>
      <c r="G59" s="1">
        <v>310</v>
      </c>
      <c r="H59" s="92">
        <v>9145</v>
      </c>
      <c r="I59" s="4">
        <v>9145</v>
      </c>
      <c r="J59" s="4"/>
      <c r="K59" s="4"/>
      <c r="L59" s="27">
        <f>I59+J59</f>
        <v>9145</v>
      </c>
      <c r="M59" s="85">
        <f>I59+K59</f>
        <v>9145</v>
      </c>
      <c r="N59" s="16"/>
      <c r="O59" s="16"/>
      <c r="P59" s="7"/>
      <c r="Q59" s="7"/>
    </row>
    <row r="60" spans="1:17" ht="96" customHeight="1">
      <c r="A60" s="28" t="s">
        <v>121</v>
      </c>
      <c r="B60" s="1">
        <v>855</v>
      </c>
      <c r="C60" s="2" t="s">
        <v>5</v>
      </c>
      <c r="D60" s="2" t="s">
        <v>7</v>
      </c>
      <c r="E60" s="1">
        <v>5227802</v>
      </c>
      <c r="F60" s="1">
        <v>411</v>
      </c>
      <c r="G60" s="1">
        <v>310</v>
      </c>
      <c r="H60" s="1"/>
      <c r="I60" s="4">
        <v>0</v>
      </c>
      <c r="J60" s="4">
        <v>7000</v>
      </c>
      <c r="K60" s="4">
        <v>7000</v>
      </c>
      <c r="L60" s="27">
        <f>I60+J60</f>
        <v>7000</v>
      </c>
      <c r="M60" s="85">
        <f>I60+K60</f>
        <v>7000</v>
      </c>
      <c r="N60" s="4"/>
      <c r="O60" s="4"/>
      <c r="P60" s="7"/>
      <c r="Q60" s="7"/>
    </row>
    <row r="61" spans="1:17" s="41" customFormat="1" ht="34.5" customHeight="1">
      <c r="A61" s="37" t="s">
        <v>151</v>
      </c>
      <c r="B61" s="40"/>
      <c r="C61" s="39"/>
      <c r="D61" s="39"/>
      <c r="E61" s="40"/>
      <c r="F61" s="40"/>
      <c r="G61" s="40"/>
      <c r="H61" s="40"/>
      <c r="I61" s="104">
        <f>I63</f>
        <v>0</v>
      </c>
      <c r="J61" s="104">
        <f>J63</f>
        <v>10000</v>
      </c>
      <c r="K61" s="104">
        <f>K63</f>
        <v>10000</v>
      </c>
      <c r="L61" s="104">
        <f>L63</f>
        <v>10000</v>
      </c>
      <c r="M61" s="104">
        <f>M63</f>
        <v>10000</v>
      </c>
      <c r="N61" s="105"/>
      <c r="O61" s="105"/>
      <c r="P61" s="38"/>
      <c r="Q61" s="38"/>
    </row>
    <row r="62" spans="1:17" ht="39.75" customHeight="1">
      <c r="A62" s="21" t="s">
        <v>1</v>
      </c>
      <c r="B62" s="1"/>
      <c r="C62" s="2"/>
      <c r="D62" s="2"/>
      <c r="E62" s="1"/>
      <c r="F62" s="1"/>
      <c r="G62" s="1"/>
      <c r="H62" s="1"/>
      <c r="I62" s="4"/>
      <c r="J62" s="4"/>
      <c r="K62" s="4"/>
      <c r="L62" s="27"/>
      <c r="M62" s="85"/>
      <c r="N62" s="4"/>
      <c r="O62" s="4"/>
      <c r="P62" s="7"/>
      <c r="Q62" s="7"/>
    </row>
    <row r="63" spans="1:17" ht="37.5" customHeight="1">
      <c r="A63" s="21" t="s">
        <v>152</v>
      </c>
      <c r="B63" s="1"/>
      <c r="C63" s="2"/>
      <c r="D63" s="2"/>
      <c r="E63" s="1"/>
      <c r="F63" s="1"/>
      <c r="G63" s="1"/>
      <c r="H63" s="1"/>
      <c r="I63" s="80">
        <f>I64</f>
        <v>0</v>
      </c>
      <c r="J63" s="80">
        <f>J64</f>
        <v>10000</v>
      </c>
      <c r="K63" s="80">
        <f>K64</f>
        <v>10000</v>
      </c>
      <c r="L63" s="80">
        <f>L64</f>
        <v>10000</v>
      </c>
      <c r="M63" s="80">
        <f>M64</f>
        <v>10000</v>
      </c>
      <c r="N63" s="4"/>
      <c r="O63" s="4"/>
      <c r="P63" s="7"/>
      <c r="Q63" s="7"/>
    </row>
    <row r="64" spans="1:17" ht="45.75" customHeight="1">
      <c r="A64" s="28" t="s">
        <v>153</v>
      </c>
      <c r="B64" s="1"/>
      <c r="C64" s="2"/>
      <c r="D64" s="2"/>
      <c r="E64" s="1"/>
      <c r="F64" s="1"/>
      <c r="G64" s="1"/>
      <c r="H64" s="92">
        <v>48210.4</v>
      </c>
      <c r="I64" s="4"/>
      <c r="J64" s="4">
        <v>10000</v>
      </c>
      <c r="K64" s="106">
        <v>10000</v>
      </c>
      <c r="L64" s="27">
        <v>10000</v>
      </c>
      <c r="M64" s="85">
        <f>I64+K64</f>
        <v>10000</v>
      </c>
      <c r="N64" s="4"/>
      <c r="O64" s="4"/>
      <c r="P64" s="7"/>
      <c r="Q64" s="7"/>
    </row>
    <row r="65" spans="1:17" ht="37.5" customHeight="1">
      <c r="A65" s="37" t="s">
        <v>18</v>
      </c>
      <c r="B65" s="47"/>
      <c r="C65" s="39"/>
      <c r="D65" s="39"/>
      <c r="E65" s="40"/>
      <c r="F65" s="40"/>
      <c r="G65" s="40"/>
      <c r="H65" s="40"/>
      <c r="I65" s="32">
        <f>I67+I82</f>
        <v>247105</v>
      </c>
      <c r="J65" s="32">
        <f>J67+J82</f>
        <v>113421.1</v>
      </c>
      <c r="K65" s="32">
        <f>K67+K82</f>
        <v>123421.1</v>
      </c>
      <c r="L65" s="32">
        <f>L67+L82</f>
        <v>360526.1</v>
      </c>
      <c r="M65" s="32">
        <f>M67+M82</f>
        <v>370526.1</v>
      </c>
      <c r="N65" s="46"/>
      <c r="O65" s="46"/>
      <c r="P65" s="46"/>
      <c r="Q65" s="46"/>
    </row>
    <row r="66" spans="1:17" ht="33" customHeight="1">
      <c r="A66" s="21" t="s">
        <v>2</v>
      </c>
      <c r="B66" s="20">
        <v>867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82" customFormat="1" ht="48" customHeight="1">
      <c r="A67" s="65" t="s">
        <v>52</v>
      </c>
      <c r="B67" s="66">
        <v>867</v>
      </c>
      <c r="C67" s="67" t="s">
        <v>6</v>
      </c>
      <c r="D67" s="67" t="s">
        <v>7</v>
      </c>
      <c r="E67" s="66">
        <v>5223700</v>
      </c>
      <c r="F67" s="66"/>
      <c r="G67" s="66"/>
      <c r="H67" s="66"/>
      <c r="I67" s="79">
        <f>SUM(I69:I81)</f>
        <v>247105</v>
      </c>
      <c r="J67" s="79">
        <f>SUM(J69:J81)</f>
        <v>103485.1</v>
      </c>
      <c r="K67" s="79">
        <f>SUM(K69:K81)</f>
        <v>113485.1</v>
      </c>
      <c r="L67" s="79">
        <f>SUM(L69:L81)</f>
        <v>350590.1</v>
      </c>
      <c r="M67" s="79">
        <f>SUM(M69:M81)</f>
        <v>360590.1</v>
      </c>
      <c r="N67" s="79"/>
      <c r="O67" s="79"/>
      <c r="P67" s="79"/>
      <c r="Q67" s="79"/>
    </row>
    <row r="68" spans="1:17" ht="17.25" customHeight="1">
      <c r="A68" s="22" t="s">
        <v>3</v>
      </c>
      <c r="B68" s="1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4"/>
      <c r="O68" s="4"/>
      <c r="P68" s="7"/>
      <c r="Q68" s="7"/>
    </row>
    <row r="69" spans="1:17" ht="48" customHeight="1">
      <c r="A69" s="28" t="s">
        <v>122</v>
      </c>
      <c r="B69" s="1">
        <v>867</v>
      </c>
      <c r="C69" s="2" t="s">
        <v>6</v>
      </c>
      <c r="D69" s="2" t="s">
        <v>7</v>
      </c>
      <c r="E69" s="1">
        <v>5223716</v>
      </c>
      <c r="F69" s="1">
        <v>411</v>
      </c>
      <c r="G69" s="1">
        <v>310</v>
      </c>
      <c r="H69" s="99">
        <v>3720.6</v>
      </c>
      <c r="I69" s="50">
        <v>0</v>
      </c>
      <c r="J69" s="50">
        <v>3720.6</v>
      </c>
      <c r="K69" s="50">
        <v>3720.6</v>
      </c>
      <c r="L69" s="27">
        <f>I69+J69</f>
        <v>3720.6</v>
      </c>
      <c r="M69" s="50">
        <f>I69+K69</f>
        <v>3720.6</v>
      </c>
      <c r="N69" s="27"/>
      <c r="O69" s="27"/>
      <c r="P69" s="49"/>
      <c r="Q69" s="49"/>
    </row>
    <row r="70" spans="1:17" ht="47.25">
      <c r="A70" s="22" t="s">
        <v>123</v>
      </c>
      <c r="B70" s="1">
        <v>867</v>
      </c>
      <c r="C70" s="2" t="s">
        <v>6</v>
      </c>
      <c r="D70" s="2" t="s">
        <v>7</v>
      </c>
      <c r="E70" s="1">
        <v>5223735</v>
      </c>
      <c r="F70" s="1">
        <v>411</v>
      </c>
      <c r="G70" s="1">
        <v>310</v>
      </c>
      <c r="H70" s="92">
        <v>156605.1</v>
      </c>
      <c r="I70" s="50">
        <v>78605</v>
      </c>
      <c r="J70" s="50"/>
      <c r="K70" s="50"/>
      <c r="L70" s="27">
        <f aca="true" t="shared" si="5" ref="L70:L79">I70+J70</f>
        <v>78605</v>
      </c>
      <c r="M70" s="50">
        <f aca="true" t="shared" si="6" ref="M70:M79">I70+K70</f>
        <v>78605</v>
      </c>
      <c r="N70" s="27"/>
      <c r="O70" s="27"/>
      <c r="P70" s="49"/>
      <c r="Q70" s="49"/>
    </row>
    <row r="71" spans="1:17" ht="48.75" customHeight="1">
      <c r="A71" s="22" t="s">
        <v>124</v>
      </c>
      <c r="B71" s="1">
        <v>867</v>
      </c>
      <c r="C71" s="2" t="s">
        <v>6</v>
      </c>
      <c r="D71" s="2" t="s">
        <v>7</v>
      </c>
      <c r="E71" s="1">
        <v>5223736</v>
      </c>
      <c r="F71" s="1">
        <v>411</v>
      </c>
      <c r="G71" s="1">
        <v>310</v>
      </c>
      <c r="H71" s="92">
        <v>43510.5</v>
      </c>
      <c r="I71" s="50">
        <v>10000</v>
      </c>
      <c r="J71" s="50">
        <v>20000</v>
      </c>
      <c r="K71" s="50">
        <v>20000</v>
      </c>
      <c r="L71" s="27">
        <f t="shared" si="5"/>
        <v>30000</v>
      </c>
      <c r="M71" s="50">
        <f t="shared" si="6"/>
        <v>30000</v>
      </c>
      <c r="N71" s="27"/>
      <c r="O71" s="27"/>
      <c r="P71" s="49"/>
      <c r="Q71" s="49"/>
    </row>
    <row r="72" spans="1:17" ht="33" customHeight="1">
      <c r="A72" s="22" t="s">
        <v>125</v>
      </c>
      <c r="B72" s="1">
        <v>867</v>
      </c>
      <c r="C72" s="2" t="s">
        <v>6</v>
      </c>
      <c r="D72" s="2" t="s">
        <v>7</v>
      </c>
      <c r="E72" s="1">
        <v>5223737</v>
      </c>
      <c r="F72" s="1">
        <v>411</v>
      </c>
      <c r="G72" s="1">
        <v>310</v>
      </c>
      <c r="H72" s="92">
        <v>643021.9</v>
      </c>
      <c r="I72" s="50">
        <v>50000</v>
      </c>
      <c r="J72" s="50"/>
      <c r="K72" s="50"/>
      <c r="L72" s="27">
        <f t="shared" si="5"/>
        <v>50000</v>
      </c>
      <c r="M72" s="50">
        <f t="shared" si="6"/>
        <v>50000</v>
      </c>
      <c r="N72" s="27"/>
      <c r="O72" s="27"/>
      <c r="P72" s="49"/>
      <c r="Q72" s="49"/>
    </row>
    <row r="73" spans="1:17" ht="33" customHeight="1">
      <c r="A73" s="28" t="s">
        <v>126</v>
      </c>
      <c r="B73" s="1">
        <v>867</v>
      </c>
      <c r="C73" s="2" t="s">
        <v>6</v>
      </c>
      <c r="D73" s="2" t="s">
        <v>7</v>
      </c>
      <c r="E73" s="1">
        <v>5223738</v>
      </c>
      <c r="F73" s="1">
        <v>411</v>
      </c>
      <c r="G73" s="1">
        <v>310</v>
      </c>
      <c r="H73" s="1">
        <v>377646.6</v>
      </c>
      <c r="I73" s="50">
        <v>80000</v>
      </c>
      <c r="J73" s="50"/>
      <c r="K73" s="50"/>
      <c r="L73" s="27">
        <f t="shared" si="5"/>
        <v>80000</v>
      </c>
      <c r="M73" s="50">
        <f t="shared" si="6"/>
        <v>80000</v>
      </c>
      <c r="N73" s="27"/>
      <c r="O73" s="27"/>
      <c r="P73" s="49"/>
      <c r="Q73" s="49"/>
    </row>
    <row r="74" spans="1:17" ht="33" customHeight="1">
      <c r="A74" s="28" t="s">
        <v>127</v>
      </c>
      <c r="B74" s="1">
        <v>867</v>
      </c>
      <c r="C74" s="2" t="s">
        <v>6</v>
      </c>
      <c r="D74" s="2" t="s">
        <v>7</v>
      </c>
      <c r="E74" s="1">
        <v>5223739</v>
      </c>
      <c r="F74" s="1">
        <v>411</v>
      </c>
      <c r="G74" s="1">
        <v>310</v>
      </c>
      <c r="H74" s="92">
        <v>127207</v>
      </c>
      <c r="I74" s="50">
        <v>28500</v>
      </c>
      <c r="J74" s="50"/>
      <c r="K74" s="50"/>
      <c r="L74" s="27">
        <f t="shared" si="5"/>
        <v>28500</v>
      </c>
      <c r="M74" s="50">
        <f t="shared" si="6"/>
        <v>28500</v>
      </c>
      <c r="N74" s="27"/>
      <c r="O74" s="27"/>
      <c r="P74" s="49"/>
      <c r="Q74" s="49"/>
    </row>
    <row r="75" spans="1:17" ht="48" customHeight="1">
      <c r="A75" s="28" t="s">
        <v>128</v>
      </c>
      <c r="B75" s="1">
        <v>867</v>
      </c>
      <c r="C75" s="2" t="s">
        <v>6</v>
      </c>
      <c r="D75" s="2" t="s">
        <v>7</v>
      </c>
      <c r="E75" s="1">
        <v>5223740</v>
      </c>
      <c r="F75" s="1">
        <v>411</v>
      </c>
      <c r="G75" s="1">
        <v>310</v>
      </c>
      <c r="H75" s="92">
        <v>12446</v>
      </c>
      <c r="I75" s="50">
        <v>0</v>
      </c>
      <c r="J75" s="50">
        <v>12446</v>
      </c>
      <c r="K75" s="50">
        <v>12446</v>
      </c>
      <c r="L75" s="27">
        <f t="shared" si="5"/>
        <v>12446</v>
      </c>
      <c r="M75" s="50">
        <f t="shared" si="6"/>
        <v>12446</v>
      </c>
      <c r="N75" s="27"/>
      <c r="O75" s="27"/>
      <c r="P75" s="49"/>
      <c r="Q75" s="49"/>
    </row>
    <row r="76" spans="1:17" ht="48" customHeight="1">
      <c r="A76" s="28" t="s">
        <v>129</v>
      </c>
      <c r="B76" s="1">
        <v>867</v>
      </c>
      <c r="C76" s="2" t="s">
        <v>6</v>
      </c>
      <c r="D76" s="2" t="s">
        <v>7</v>
      </c>
      <c r="E76" s="1">
        <v>5223741</v>
      </c>
      <c r="F76" s="1">
        <v>411</v>
      </c>
      <c r="G76" s="1">
        <v>310</v>
      </c>
      <c r="H76" s="92">
        <v>28577.9</v>
      </c>
      <c r="I76" s="50">
        <v>0</v>
      </c>
      <c r="J76" s="50">
        <v>13428.5</v>
      </c>
      <c r="K76" s="50">
        <v>13428.5</v>
      </c>
      <c r="L76" s="27">
        <f t="shared" si="5"/>
        <v>13428.5</v>
      </c>
      <c r="M76" s="50">
        <f t="shared" si="6"/>
        <v>13428.5</v>
      </c>
      <c r="N76" s="27"/>
      <c r="O76" s="27"/>
      <c r="P76" s="49"/>
      <c r="Q76" s="49"/>
    </row>
    <row r="77" spans="1:17" ht="33" customHeight="1">
      <c r="A77" s="28" t="s">
        <v>130</v>
      </c>
      <c r="B77" s="1">
        <v>867</v>
      </c>
      <c r="C77" s="2" t="s">
        <v>6</v>
      </c>
      <c r="D77" s="2" t="s">
        <v>7</v>
      </c>
      <c r="E77" s="1">
        <v>5223742</v>
      </c>
      <c r="F77" s="1">
        <v>411</v>
      </c>
      <c r="G77" s="1">
        <v>310</v>
      </c>
      <c r="H77" s="92">
        <v>78187.7</v>
      </c>
      <c r="I77" s="50">
        <v>0</v>
      </c>
      <c r="J77" s="50">
        <v>20000</v>
      </c>
      <c r="K77" s="50">
        <v>20000</v>
      </c>
      <c r="L77" s="27">
        <f t="shared" si="5"/>
        <v>20000</v>
      </c>
      <c r="M77" s="50">
        <f t="shared" si="6"/>
        <v>20000</v>
      </c>
      <c r="N77" s="27"/>
      <c r="O77" s="27"/>
      <c r="P77" s="49"/>
      <c r="Q77" s="49"/>
    </row>
    <row r="78" spans="1:17" ht="48" customHeight="1">
      <c r="A78" s="28" t="s">
        <v>131</v>
      </c>
      <c r="B78" s="1">
        <v>867</v>
      </c>
      <c r="C78" s="2" t="s">
        <v>6</v>
      </c>
      <c r="D78" s="2" t="s">
        <v>7</v>
      </c>
      <c r="E78" s="1">
        <v>5223743</v>
      </c>
      <c r="F78" s="1">
        <v>411</v>
      </c>
      <c r="G78" s="1">
        <v>310</v>
      </c>
      <c r="H78" s="92">
        <v>890</v>
      </c>
      <c r="I78" s="50">
        <v>0</v>
      </c>
      <c r="J78" s="50">
        <v>890</v>
      </c>
      <c r="K78" s="50">
        <v>890</v>
      </c>
      <c r="L78" s="27">
        <f t="shared" si="5"/>
        <v>890</v>
      </c>
      <c r="M78" s="50">
        <f t="shared" si="6"/>
        <v>890</v>
      </c>
      <c r="N78" s="27"/>
      <c r="O78" s="27"/>
      <c r="P78" s="49"/>
      <c r="Q78" s="49"/>
    </row>
    <row r="79" spans="1:17" ht="48" customHeight="1">
      <c r="A79" s="28" t="s">
        <v>132</v>
      </c>
      <c r="B79" s="1">
        <v>867</v>
      </c>
      <c r="C79" s="2" t="s">
        <v>6</v>
      </c>
      <c r="D79" s="2" t="s">
        <v>7</v>
      </c>
      <c r="E79" s="1">
        <v>5223744</v>
      </c>
      <c r="F79" s="1">
        <v>523</v>
      </c>
      <c r="G79" s="1">
        <v>251</v>
      </c>
      <c r="H79" s="92">
        <v>146021</v>
      </c>
      <c r="I79" s="50">
        <v>0</v>
      </c>
      <c r="J79" s="50">
        <v>25000</v>
      </c>
      <c r="K79" s="50">
        <v>25000</v>
      </c>
      <c r="L79" s="27">
        <f t="shared" si="5"/>
        <v>25000</v>
      </c>
      <c r="M79" s="50">
        <f t="shared" si="6"/>
        <v>25000</v>
      </c>
      <c r="N79" s="27"/>
      <c r="O79" s="27"/>
      <c r="P79" s="49"/>
      <c r="Q79" s="49"/>
    </row>
    <row r="80" spans="1:17" ht="57" customHeight="1">
      <c r="A80" s="28" t="s">
        <v>94</v>
      </c>
      <c r="B80" s="1"/>
      <c r="C80" s="2"/>
      <c r="D80" s="2"/>
      <c r="E80" s="1"/>
      <c r="F80" s="1"/>
      <c r="G80" s="1"/>
      <c r="H80" s="1"/>
      <c r="I80" s="50">
        <v>0</v>
      </c>
      <c r="J80" s="50">
        <v>8000</v>
      </c>
      <c r="K80" s="50">
        <v>8000</v>
      </c>
      <c r="L80" s="27">
        <f>I80+J80</f>
        <v>8000</v>
      </c>
      <c r="M80" s="50">
        <f>I80+K80</f>
        <v>8000</v>
      </c>
      <c r="N80" s="86" t="s">
        <v>95</v>
      </c>
      <c r="O80" s="27"/>
      <c r="P80" s="49"/>
      <c r="Q80" s="49"/>
    </row>
    <row r="81" spans="1:19" ht="48" customHeight="1">
      <c r="A81" s="22" t="s">
        <v>96</v>
      </c>
      <c r="B81" s="1"/>
      <c r="C81" s="2"/>
      <c r="D81" s="2"/>
      <c r="E81" s="1"/>
      <c r="F81" s="1"/>
      <c r="G81" s="1"/>
      <c r="H81" s="92">
        <v>36178.2</v>
      </c>
      <c r="I81" s="50">
        <v>0</v>
      </c>
      <c r="J81" s="50"/>
      <c r="K81" s="50">
        <v>10000</v>
      </c>
      <c r="L81" s="27">
        <f>I81+J81</f>
        <v>0</v>
      </c>
      <c r="M81" s="50">
        <f>I81+K81</f>
        <v>10000</v>
      </c>
      <c r="N81" s="101" t="s">
        <v>166</v>
      </c>
      <c r="O81" s="27"/>
      <c r="P81" s="49"/>
      <c r="Q81" s="49"/>
      <c r="S81" s="96"/>
    </row>
    <row r="82" spans="1:17" s="82" customFormat="1" ht="48.75" customHeight="1">
      <c r="A82" s="65" t="s">
        <v>80</v>
      </c>
      <c r="B82" s="66">
        <v>867</v>
      </c>
      <c r="C82" s="67"/>
      <c r="D82" s="67"/>
      <c r="E82" s="66">
        <v>5228400</v>
      </c>
      <c r="F82" s="66"/>
      <c r="G82" s="66"/>
      <c r="H82" s="66"/>
      <c r="I82" s="73">
        <f>I84</f>
        <v>0</v>
      </c>
      <c r="J82" s="73">
        <f>J84</f>
        <v>9936</v>
      </c>
      <c r="K82" s="73">
        <f>K84</f>
        <v>9936</v>
      </c>
      <c r="L82" s="73">
        <f>L84</f>
        <v>9936</v>
      </c>
      <c r="M82" s="73">
        <f>M84</f>
        <v>9936</v>
      </c>
      <c r="N82" s="68"/>
      <c r="O82" s="68"/>
      <c r="P82" s="87"/>
      <c r="Q82" s="87"/>
    </row>
    <row r="83" spans="1:17" ht="15.75">
      <c r="A83" s="22" t="s">
        <v>3</v>
      </c>
      <c r="B83" s="1"/>
      <c r="C83" s="13"/>
      <c r="D83" s="1"/>
      <c r="E83" s="1"/>
      <c r="F83" s="1"/>
      <c r="G83" s="1"/>
      <c r="H83" s="1"/>
      <c r="I83" s="50"/>
      <c r="J83" s="50"/>
      <c r="K83" s="50"/>
      <c r="L83" s="27"/>
      <c r="M83" s="50"/>
      <c r="N83" s="27"/>
      <c r="O83" s="27"/>
      <c r="P83" s="49"/>
      <c r="Q83" s="49"/>
    </row>
    <row r="84" spans="1:17" ht="65.25" customHeight="1">
      <c r="A84" s="28" t="s">
        <v>133</v>
      </c>
      <c r="B84" s="1">
        <v>867</v>
      </c>
      <c r="C84" s="2" t="s">
        <v>4</v>
      </c>
      <c r="D84" s="2" t="s">
        <v>35</v>
      </c>
      <c r="E84" s="1">
        <v>5228402</v>
      </c>
      <c r="F84" s="1">
        <v>411</v>
      </c>
      <c r="G84" s="1">
        <v>310</v>
      </c>
      <c r="H84" s="1"/>
      <c r="I84" s="50">
        <v>0</v>
      </c>
      <c r="J84" s="50">
        <v>9936</v>
      </c>
      <c r="K84" s="50">
        <v>9936</v>
      </c>
      <c r="L84" s="27">
        <f>I84+J84</f>
        <v>9936</v>
      </c>
      <c r="M84" s="50">
        <f>I84+K84</f>
        <v>9936</v>
      </c>
      <c r="N84" s="27"/>
      <c r="O84" s="27"/>
      <c r="P84" s="49"/>
      <c r="Q84" s="49"/>
    </row>
    <row r="85" spans="1:17" ht="18.75" customHeight="1">
      <c r="A85" s="37" t="s">
        <v>19</v>
      </c>
      <c r="B85" s="40"/>
      <c r="C85" s="39"/>
      <c r="D85" s="40"/>
      <c r="E85" s="40"/>
      <c r="F85" s="40"/>
      <c r="G85" s="40"/>
      <c r="H85" s="40"/>
      <c r="I85" s="32">
        <f>I87</f>
        <v>810233.7999999999</v>
      </c>
      <c r="J85" s="32">
        <f>J87</f>
        <v>175438.9</v>
      </c>
      <c r="K85" s="32">
        <f>K87</f>
        <v>175438.9</v>
      </c>
      <c r="L85" s="32">
        <f>L87</f>
        <v>985672.7</v>
      </c>
      <c r="M85" s="32">
        <f>M87</f>
        <v>985672.7</v>
      </c>
      <c r="N85" s="32"/>
      <c r="O85" s="32"/>
      <c r="P85" s="32"/>
      <c r="Q85" s="32"/>
    </row>
    <row r="86" spans="1:17" ht="33" customHeight="1">
      <c r="A86" s="21" t="s">
        <v>39</v>
      </c>
      <c r="B86" s="11">
        <v>831</v>
      </c>
      <c r="C86" s="2"/>
      <c r="D86" s="1"/>
      <c r="E86" s="1"/>
      <c r="F86" s="1"/>
      <c r="G86" s="1"/>
      <c r="H86" s="1"/>
      <c r="I86" s="5"/>
      <c r="J86" s="5"/>
      <c r="K86" s="5"/>
      <c r="L86" s="5"/>
      <c r="M86" s="5"/>
      <c r="N86" s="4"/>
      <c r="O86" s="4"/>
      <c r="P86" s="7"/>
      <c r="Q86" s="7"/>
    </row>
    <row r="87" spans="1:17" s="82" customFormat="1" ht="63.75" customHeight="1">
      <c r="A87" s="88" t="s">
        <v>49</v>
      </c>
      <c r="B87" s="66">
        <v>831</v>
      </c>
      <c r="C87" s="67" t="s">
        <v>4</v>
      </c>
      <c r="D87" s="67" t="s">
        <v>5</v>
      </c>
      <c r="E87" s="66">
        <v>5220600</v>
      </c>
      <c r="F87" s="66"/>
      <c r="G87" s="66"/>
      <c r="H87" s="66"/>
      <c r="I87" s="80">
        <f>SUM(I89:I91,I104)</f>
        <v>810233.7999999999</v>
      </c>
      <c r="J87" s="80">
        <f>SUM(J89:J91,J104)</f>
        <v>175438.9</v>
      </c>
      <c r="K87" s="80">
        <f>SUM(K89:K91,K104)</f>
        <v>175438.9</v>
      </c>
      <c r="L87" s="80">
        <f>SUM(L89:L91,L104)</f>
        <v>985672.7</v>
      </c>
      <c r="M87" s="80">
        <f>SUM(M89:M91,M104)</f>
        <v>985672.7</v>
      </c>
      <c r="N87" s="80"/>
      <c r="O87" s="80"/>
      <c r="P87" s="80"/>
      <c r="Q87" s="80"/>
    </row>
    <row r="88" spans="1:17" ht="15.75">
      <c r="A88" s="22" t="s">
        <v>3</v>
      </c>
      <c r="B88" s="1"/>
      <c r="C88" s="13"/>
      <c r="D88" s="1"/>
      <c r="E88" s="1"/>
      <c r="F88" s="1"/>
      <c r="G88" s="1"/>
      <c r="H88" s="1"/>
      <c r="I88" s="5"/>
      <c r="J88" s="5"/>
      <c r="K88" s="5"/>
      <c r="L88" s="5"/>
      <c r="M88" s="5"/>
      <c r="N88" s="5"/>
      <c r="O88" s="5"/>
      <c r="P88" s="7"/>
      <c r="Q88" s="7"/>
    </row>
    <row r="89" spans="1:17" ht="96.75" customHeight="1">
      <c r="A89" s="30" t="s">
        <v>44</v>
      </c>
      <c r="B89" s="1">
        <v>831</v>
      </c>
      <c r="C89" s="2" t="s">
        <v>4</v>
      </c>
      <c r="D89" s="2" t="s">
        <v>5</v>
      </c>
      <c r="E89" s="1">
        <v>5220621</v>
      </c>
      <c r="F89" s="2" t="s">
        <v>48</v>
      </c>
      <c r="G89" s="1">
        <v>251</v>
      </c>
      <c r="H89" s="1"/>
      <c r="I89" s="5">
        <v>122710</v>
      </c>
      <c r="J89" s="5"/>
      <c r="K89" s="5"/>
      <c r="L89" s="27">
        <f>I89+J89</f>
        <v>122710</v>
      </c>
      <c r="M89" s="27">
        <f>I89+K89</f>
        <v>122710</v>
      </c>
      <c r="N89" s="4"/>
      <c r="O89" s="5"/>
      <c r="P89" s="4"/>
      <c r="Q89" s="5"/>
    </row>
    <row r="90" spans="1:17" ht="96" customHeight="1">
      <c r="A90" s="28" t="s">
        <v>63</v>
      </c>
      <c r="B90" s="1">
        <v>831</v>
      </c>
      <c r="C90" s="2" t="s">
        <v>4</v>
      </c>
      <c r="D90" s="2" t="s">
        <v>5</v>
      </c>
      <c r="E90" s="1">
        <v>5220627</v>
      </c>
      <c r="F90" s="2" t="s">
        <v>48</v>
      </c>
      <c r="G90" s="1">
        <v>251</v>
      </c>
      <c r="H90" s="1"/>
      <c r="I90" s="5">
        <v>486789.7</v>
      </c>
      <c r="J90" s="5">
        <v>119938.9</v>
      </c>
      <c r="K90" s="5">
        <v>119938.9</v>
      </c>
      <c r="L90" s="27">
        <f>I90+J90</f>
        <v>606728.6</v>
      </c>
      <c r="M90" s="27">
        <f>I90+K90</f>
        <v>606728.6</v>
      </c>
      <c r="N90" s="4"/>
      <c r="O90" s="5"/>
      <c r="P90" s="4"/>
      <c r="Q90" s="5"/>
    </row>
    <row r="91" spans="1:17" ht="47.25">
      <c r="A91" s="22" t="s">
        <v>60</v>
      </c>
      <c r="B91" s="1"/>
      <c r="C91" s="2"/>
      <c r="D91" s="2"/>
      <c r="E91" s="1"/>
      <c r="F91" s="2"/>
      <c r="G91" s="1"/>
      <c r="H91" s="1"/>
      <c r="I91" s="5">
        <f>SUM(I93:I103)</f>
        <v>200734.1</v>
      </c>
      <c r="J91" s="5">
        <f>SUM(J93:J103)</f>
        <v>0</v>
      </c>
      <c r="K91" s="5">
        <f>SUM(K93:K103)</f>
        <v>0</v>
      </c>
      <c r="L91" s="5">
        <f>SUM(L93:L103)</f>
        <v>200734.1</v>
      </c>
      <c r="M91" s="5">
        <f>SUM(M93:M103)</f>
        <v>200734.1</v>
      </c>
      <c r="N91" s="5"/>
      <c r="O91" s="5"/>
      <c r="P91" s="5"/>
      <c r="Q91" s="5"/>
    </row>
    <row r="92" spans="1:17" ht="15.75">
      <c r="A92" s="22" t="s">
        <v>3</v>
      </c>
      <c r="B92" s="1"/>
      <c r="C92" s="2"/>
      <c r="D92" s="2"/>
      <c r="E92" s="1"/>
      <c r="F92" s="2"/>
      <c r="G92" s="1"/>
      <c r="H92" s="1"/>
      <c r="I92" s="5"/>
      <c r="J92" s="5"/>
      <c r="K92" s="5"/>
      <c r="L92" s="5"/>
      <c r="M92" s="5"/>
      <c r="N92" s="4"/>
      <c r="O92" s="5"/>
      <c r="P92" s="4"/>
      <c r="Q92" s="5"/>
    </row>
    <row r="93" spans="1:17" ht="48" customHeight="1">
      <c r="A93" s="22" t="s">
        <v>31</v>
      </c>
      <c r="B93" s="1">
        <v>831</v>
      </c>
      <c r="C93" s="2" t="s">
        <v>4</v>
      </c>
      <c r="D93" s="2" t="s">
        <v>5</v>
      </c>
      <c r="E93" s="1">
        <v>5220631</v>
      </c>
      <c r="F93" s="1">
        <v>411</v>
      </c>
      <c r="G93" s="1">
        <v>310</v>
      </c>
      <c r="H93" s="92">
        <v>202108.6</v>
      </c>
      <c r="I93" s="5">
        <v>100000</v>
      </c>
      <c r="J93" s="5"/>
      <c r="K93" s="5"/>
      <c r="L93" s="27">
        <f>I93+J93</f>
        <v>100000</v>
      </c>
      <c r="M93" s="5">
        <f>I93+K93</f>
        <v>100000</v>
      </c>
      <c r="N93" s="5"/>
      <c r="O93" s="5"/>
      <c r="P93" s="5"/>
      <c r="Q93" s="7"/>
    </row>
    <row r="94" spans="1:17" ht="81" customHeight="1" hidden="1">
      <c r="A94" s="28" t="s">
        <v>69</v>
      </c>
      <c r="B94" s="1">
        <v>831</v>
      </c>
      <c r="C94" s="2" t="s">
        <v>4</v>
      </c>
      <c r="D94" s="2" t="s">
        <v>5</v>
      </c>
      <c r="E94" s="1">
        <v>5220632</v>
      </c>
      <c r="F94" s="1">
        <v>411</v>
      </c>
      <c r="G94" s="1">
        <v>310</v>
      </c>
      <c r="H94" s="1"/>
      <c r="I94" s="5"/>
      <c r="J94" s="5"/>
      <c r="K94" s="5"/>
      <c r="L94" s="27"/>
      <c r="M94" s="5"/>
      <c r="N94" s="5"/>
      <c r="O94" s="5"/>
      <c r="P94" s="5"/>
      <c r="Q94" s="7"/>
    </row>
    <row r="95" spans="1:17" ht="63.75" customHeight="1" hidden="1">
      <c r="A95" s="28" t="s">
        <v>70</v>
      </c>
      <c r="B95" s="1">
        <v>831</v>
      </c>
      <c r="C95" s="2" t="s">
        <v>4</v>
      </c>
      <c r="D95" s="2" t="s">
        <v>5</v>
      </c>
      <c r="E95" s="1">
        <v>5220633</v>
      </c>
      <c r="F95" s="1">
        <v>411</v>
      </c>
      <c r="G95" s="1">
        <v>310</v>
      </c>
      <c r="H95" s="1"/>
      <c r="I95" s="5"/>
      <c r="J95" s="5"/>
      <c r="K95" s="5"/>
      <c r="L95" s="27"/>
      <c r="M95" s="5"/>
      <c r="N95" s="5"/>
      <c r="O95" s="5"/>
      <c r="P95" s="5"/>
      <c r="Q95" s="7"/>
    </row>
    <row r="96" spans="1:17" ht="48" customHeight="1">
      <c r="A96" s="28" t="s">
        <v>71</v>
      </c>
      <c r="B96" s="1">
        <v>831</v>
      </c>
      <c r="C96" s="2" t="s">
        <v>4</v>
      </c>
      <c r="D96" s="2" t="s">
        <v>5</v>
      </c>
      <c r="E96" s="1">
        <v>5220634</v>
      </c>
      <c r="F96" s="1">
        <v>411</v>
      </c>
      <c r="G96" s="1">
        <v>310</v>
      </c>
      <c r="H96" s="92">
        <v>58047.8</v>
      </c>
      <c r="I96" s="5">
        <v>63124.1</v>
      </c>
      <c r="J96" s="5"/>
      <c r="K96" s="5"/>
      <c r="L96" s="27">
        <f>I96+J96</f>
        <v>63124.1</v>
      </c>
      <c r="M96" s="5">
        <f>I96+K96</f>
        <v>63124.1</v>
      </c>
      <c r="N96" s="5"/>
      <c r="O96" s="5"/>
      <c r="P96" s="5"/>
      <c r="Q96" s="7"/>
    </row>
    <row r="97" spans="1:17" ht="0.75" customHeight="1">
      <c r="A97" s="28" t="s">
        <v>47</v>
      </c>
      <c r="B97" s="1">
        <v>831</v>
      </c>
      <c r="C97" s="2" t="s">
        <v>4</v>
      </c>
      <c r="D97" s="2" t="s">
        <v>5</v>
      </c>
      <c r="E97" s="1">
        <v>5220635</v>
      </c>
      <c r="F97" s="1">
        <v>411</v>
      </c>
      <c r="G97" s="1">
        <v>310</v>
      </c>
      <c r="H97" s="1"/>
      <c r="I97" s="5"/>
      <c r="J97" s="5"/>
      <c r="K97" s="5"/>
      <c r="L97" s="27"/>
      <c r="M97" s="5"/>
      <c r="N97" s="5"/>
      <c r="O97" s="5"/>
      <c r="P97" s="5"/>
      <c r="Q97" s="7"/>
    </row>
    <row r="98" spans="1:17" ht="49.5" customHeight="1" hidden="1">
      <c r="A98" s="28" t="s">
        <v>46</v>
      </c>
      <c r="B98" s="1">
        <v>831</v>
      </c>
      <c r="C98" s="2" t="s">
        <v>4</v>
      </c>
      <c r="D98" s="2" t="s">
        <v>5</v>
      </c>
      <c r="E98" s="1">
        <v>5220636</v>
      </c>
      <c r="F98" s="1">
        <v>411</v>
      </c>
      <c r="G98" s="1">
        <v>310</v>
      </c>
      <c r="H98" s="1"/>
      <c r="I98" s="5"/>
      <c r="J98" s="5"/>
      <c r="K98" s="5"/>
      <c r="L98" s="27"/>
      <c r="M98" s="5"/>
      <c r="N98" s="5"/>
      <c r="O98" s="5"/>
      <c r="P98" s="5"/>
      <c r="Q98" s="7"/>
    </row>
    <row r="99" spans="1:17" ht="81" customHeight="1" hidden="1">
      <c r="A99" s="28" t="s">
        <v>32</v>
      </c>
      <c r="B99" s="1">
        <v>831</v>
      </c>
      <c r="C99" s="2" t="s">
        <v>4</v>
      </c>
      <c r="D99" s="2" t="s">
        <v>5</v>
      </c>
      <c r="E99" s="1">
        <v>5220637</v>
      </c>
      <c r="F99" s="1">
        <v>411</v>
      </c>
      <c r="G99" s="1">
        <v>310</v>
      </c>
      <c r="H99" s="1"/>
      <c r="I99" s="5"/>
      <c r="J99" s="5"/>
      <c r="K99" s="5"/>
      <c r="L99" s="27"/>
      <c r="M99" s="5"/>
      <c r="N99" s="5"/>
      <c r="O99" s="5"/>
      <c r="P99" s="5"/>
      <c r="Q99" s="7"/>
    </row>
    <row r="100" spans="1:17" ht="48" customHeight="1">
      <c r="A100" s="28" t="s">
        <v>72</v>
      </c>
      <c r="B100" s="1">
        <v>831</v>
      </c>
      <c r="C100" s="2" t="s">
        <v>4</v>
      </c>
      <c r="D100" s="2" t="s">
        <v>5</v>
      </c>
      <c r="E100" s="1">
        <v>5220638</v>
      </c>
      <c r="F100" s="1">
        <v>411</v>
      </c>
      <c r="G100" s="1">
        <v>310</v>
      </c>
      <c r="H100" s="1"/>
      <c r="I100" s="5">
        <v>37610</v>
      </c>
      <c r="J100" s="5"/>
      <c r="K100" s="5"/>
      <c r="L100" s="27">
        <f>I100+J100</f>
        <v>37610</v>
      </c>
      <c r="M100" s="5">
        <f>I100+K100</f>
        <v>37610</v>
      </c>
      <c r="N100" s="5"/>
      <c r="O100" s="5"/>
      <c r="P100" s="5"/>
      <c r="Q100" s="7"/>
    </row>
    <row r="101" spans="1:17" ht="32.25" customHeight="1" hidden="1">
      <c r="A101" s="28" t="s">
        <v>40</v>
      </c>
      <c r="B101" s="1">
        <v>831</v>
      </c>
      <c r="C101" s="2" t="s">
        <v>4</v>
      </c>
      <c r="D101" s="2" t="s">
        <v>5</v>
      </c>
      <c r="E101" s="1">
        <v>5220639</v>
      </c>
      <c r="F101" s="1">
        <v>411</v>
      </c>
      <c r="G101" s="1">
        <v>310</v>
      </c>
      <c r="H101" s="1"/>
      <c r="I101" s="5"/>
      <c r="J101" s="5"/>
      <c r="K101" s="5"/>
      <c r="L101" s="27"/>
      <c r="M101" s="5"/>
      <c r="N101" s="5"/>
      <c r="O101" s="5"/>
      <c r="P101" s="5"/>
      <c r="Q101" s="7"/>
    </row>
    <row r="102" spans="1:17" ht="63.75" customHeight="1" hidden="1">
      <c r="A102" s="28" t="s">
        <v>42</v>
      </c>
      <c r="B102" s="1">
        <v>831</v>
      </c>
      <c r="C102" s="2" t="s">
        <v>4</v>
      </c>
      <c r="D102" s="2" t="s">
        <v>5</v>
      </c>
      <c r="E102" s="1">
        <v>5220640</v>
      </c>
      <c r="F102" s="1">
        <v>411</v>
      </c>
      <c r="G102" s="1">
        <v>310</v>
      </c>
      <c r="H102" s="1"/>
      <c r="I102" s="5"/>
      <c r="J102" s="5"/>
      <c r="K102" s="5"/>
      <c r="L102" s="27"/>
      <c r="M102" s="5"/>
      <c r="N102" s="5"/>
      <c r="O102" s="5"/>
      <c r="P102" s="5"/>
      <c r="Q102" s="7"/>
    </row>
    <row r="103" spans="1:17" ht="49.5" customHeight="1" hidden="1">
      <c r="A103" s="28" t="s">
        <v>41</v>
      </c>
      <c r="B103" s="1">
        <v>831</v>
      </c>
      <c r="C103" s="2" t="s">
        <v>4</v>
      </c>
      <c r="D103" s="2" t="s">
        <v>5</v>
      </c>
      <c r="E103" s="1">
        <v>5220641</v>
      </c>
      <c r="F103" s="1">
        <v>411</v>
      </c>
      <c r="G103" s="1">
        <v>310</v>
      </c>
      <c r="H103" s="1"/>
      <c r="I103" s="5"/>
      <c r="J103" s="5"/>
      <c r="K103" s="5"/>
      <c r="L103" s="27"/>
      <c r="M103" s="5"/>
      <c r="N103" s="5"/>
      <c r="O103" s="5"/>
      <c r="P103" s="5"/>
      <c r="Q103" s="7"/>
    </row>
    <row r="104" spans="1:17" ht="49.5" customHeight="1">
      <c r="A104" s="28" t="s">
        <v>76</v>
      </c>
      <c r="B104" s="1">
        <v>831</v>
      </c>
      <c r="C104" s="2" t="s">
        <v>4</v>
      </c>
      <c r="D104" s="2" t="s">
        <v>5</v>
      </c>
      <c r="E104" s="1">
        <v>5220642</v>
      </c>
      <c r="F104" s="1">
        <v>523</v>
      </c>
      <c r="G104" s="1">
        <v>251</v>
      </c>
      <c r="H104" s="1"/>
      <c r="I104" s="5">
        <v>0</v>
      </c>
      <c r="J104" s="5">
        <v>55500</v>
      </c>
      <c r="K104" s="5">
        <v>55500</v>
      </c>
      <c r="L104" s="27">
        <f>I104+J104</f>
        <v>55500</v>
      </c>
      <c r="M104" s="5">
        <f>I104+K104</f>
        <v>55500</v>
      </c>
      <c r="N104" s="5"/>
      <c r="O104" s="5"/>
      <c r="P104" s="5"/>
      <c r="Q104" s="7"/>
    </row>
    <row r="105" spans="1:17" ht="37.5" customHeight="1">
      <c r="A105" s="37" t="s">
        <v>20</v>
      </c>
      <c r="B105" s="40"/>
      <c r="C105" s="39"/>
      <c r="D105" s="39"/>
      <c r="E105" s="40"/>
      <c r="F105" s="39"/>
      <c r="G105" s="40"/>
      <c r="H105" s="40"/>
      <c r="I105" s="32">
        <f>I107+I108+I111+I114+I120+I125+I130</f>
        <v>785730.1</v>
      </c>
      <c r="J105" s="32">
        <f>J107+J108+J111+J114+J120+J125+J130</f>
        <v>222205.3</v>
      </c>
      <c r="K105" s="32">
        <f>K107+K108+K111+K114+K120+K125+K130</f>
        <v>222205.3</v>
      </c>
      <c r="L105" s="32">
        <f>L107+L108+L111+L114+L120+L125+L130</f>
        <v>1007935.4</v>
      </c>
      <c r="M105" s="32">
        <f>M107+M108+M111+M114+M120+M125+M130</f>
        <v>1007935.4</v>
      </c>
      <c r="N105" s="32"/>
      <c r="O105" s="32"/>
      <c r="P105" s="32"/>
      <c r="Q105" s="32"/>
    </row>
    <row r="106" spans="1:17" ht="45.75" customHeight="1">
      <c r="A106" s="21" t="s">
        <v>38</v>
      </c>
      <c r="B106" s="11">
        <v>832</v>
      </c>
      <c r="C106" s="2"/>
      <c r="D106" s="2"/>
      <c r="E106" s="1"/>
      <c r="F106" s="2"/>
      <c r="G106" s="1"/>
      <c r="H106" s="1"/>
      <c r="I106" s="5"/>
      <c r="J106" s="5"/>
      <c r="K106" s="5"/>
      <c r="L106" s="5"/>
      <c r="M106" s="5"/>
      <c r="N106" s="4"/>
      <c r="O106" s="4"/>
      <c r="P106" s="7"/>
      <c r="Q106" s="7"/>
    </row>
    <row r="107" spans="1:17" ht="34.5" customHeight="1">
      <c r="A107" s="28" t="s">
        <v>66</v>
      </c>
      <c r="B107" s="1">
        <v>832</v>
      </c>
      <c r="C107" s="2" t="s">
        <v>8</v>
      </c>
      <c r="D107" s="2" t="s">
        <v>7</v>
      </c>
      <c r="E107" s="1">
        <v>3510501</v>
      </c>
      <c r="F107" s="2" t="s">
        <v>67</v>
      </c>
      <c r="G107" s="3">
        <v>310</v>
      </c>
      <c r="H107" s="3"/>
      <c r="I107" s="4">
        <v>25000</v>
      </c>
      <c r="J107" s="4"/>
      <c r="K107" s="4"/>
      <c r="L107" s="27">
        <f>I107+J107</f>
        <v>25000</v>
      </c>
      <c r="M107" s="5">
        <f>I107+K107</f>
        <v>25000</v>
      </c>
      <c r="N107" s="4"/>
      <c r="O107" s="4"/>
      <c r="P107" s="7"/>
      <c r="Q107" s="7"/>
    </row>
    <row r="108" spans="1:17" s="82" customFormat="1" ht="50.25" customHeight="1">
      <c r="A108" s="88" t="s">
        <v>74</v>
      </c>
      <c r="B108" s="66">
        <v>850</v>
      </c>
      <c r="C108" s="67" t="s">
        <v>8</v>
      </c>
      <c r="D108" s="67" t="s">
        <v>7</v>
      </c>
      <c r="E108" s="66">
        <v>5220200</v>
      </c>
      <c r="F108" s="67"/>
      <c r="G108" s="84"/>
      <c r="H108" s="84"/>
      <c r="I108" s="80">
        <f>I110</f>
        <v>0</v>
      </c>
      <c r="J108" s="80">
        <f>J110</f>
        <v>28903</v>
      </c>
      <c r="K108" s="80">
        <f>K110</f>
        <v>28903</v>
      </c>
      <c r="L108" s="80">
        <f>L110</f>
        <v>28903</v>
      </c>
      <c r="M108" s="80">
        <f>M110</f>
        <v>28903</v>
      </c>
      <c r="N108" s="80"/>
      <c r="O108" s="80"/>
      <c r="P108" s="81"/>
      <c r="Q108" s="81"/>
    </row>
    <row r="109" spans="1:17" ht="15.75">
      <c r="A109" s="22" t="s">
        <v>3</v>
      </c>
      <c r="B109" s="1"/>
      <c r="C109" s="2"/>
      <c r="D109" s="2"/>
      <c r="E109" s="1"/>
      <c r="F109" s="2"/>
      <c r="G109" s="3"/>
      <c r="H109" s="3"/>
      <c r="I109" s="4"/>
      <c r="J109" s="4"/>
      <c r="K109" s="4"/>
      <c r="L109" s="27"/>
      <c r="M109" s="4"/>
      <c r="N109" s="4"/>
      <c r="O109" s="4"/>
      <c r="P109" s="7"/>
      <c r="Q109" s="7"/>
    </row>
    <row r="110" spans="1:17" ht="50.25" customHeight="1">
      <c r="A110" s="28" t="s">
        <v>134</v>
      </c>
      <c r="B110" s="1">
        <v>850</v>
      </c>
      <c r="C110" s="2" t="s">
        <v>8</v>
      </c>
      <c r="D110" s="2" t="s">
        <v>7</v>
      </c>
      <c r="E110" s="1">
        <v>5220206</v>
      </c>
      <c r="F110" s="2" t="s">
        <v>48</v>
      </c>
      <c r="G110" s="3">
        <v>251</v>
      </c>
      <c r="H110" s="100">
        <v>234828.2</v>
      </c>
      <c r="I110" s="4">
        <v>0</v>
      </c>
      <c r="J110" s="4">
        <v>28903</v>
      </c>
      <c r="K110" s="4">
        <v>28903</v>
      </c>
      <c r="L110" s="27">
        <f>I110+J110</f>
        <v>28903</v>
      </c>
      <c r="M110" s="5">
        <f>I110+K110</f>
        <v>28903</v>
      </c>
      <c r="N110" s="4"/>
      <c r="O110" s="4"/>
      <c r="P110" s="7"/>
      <c r="Q110" s="7"/>
    </row>
    <row r="111" spans="1:17" s="82" customFormat="1" ht="63">
      <c r="A111" s="88" t="s">
        <v>68</v>
      </c>
      <c r="B111" s="66">
        <v>832</v>
      </c>
      <c r="C111" s="67" t="s">
        <v>8</v>
      </c>
      <c r="D111" s="67" t="s">
        <v>7</v>
      </c>
      <c r="E111" s="66">
        <v>5220700</v>
      </c>
      <c r="F111" s="67"/>
      <c r="G111" s="84"/>
      <c r="H111" s="84"/>
      <c r="I111" s="80">
        <f>I113</f>
        <v>6250</v>
      </c>
      <c r="J111" s="80">
        <f>J113</f>
        <v>0</v>
      </c>
      <c r="K111" s="80">
        <f>K113</f>
        <v>0</v>
      </c>
      <c r="L111" s="80">
        <f>L113</f>
        <v>6250</v>
      </c>
      <c r="M111" s="80">
        <f>M113</f>
        <v>6250</v>
      </c>
      <c r="N111" s="80"/>
      <c r="O111" s="80"/>
      <c r="P111" s="81"/>
      <c r="Q111" s="81"/>
    </row>
    <row r="112" spans="1:17" ht="15.75">
      <c r="A112" s="22" t="s">
        <v>3</v>
      </c>
      <c r="B112" s="1"/>
      <c r="C112" s="2"/>
      <c r="D112" s="2"/>
      <c r="E112" s="1"/>
      <c r="F112" s="2"/>
      <c r="G112" s="3"/>
      <c r="H112" s="3"/>
      <c r="I112" s="4"/>
      <c r="J112" s="4"/>
      <c r="K112" s="4"/>
      <c r="L112" s="4"/>
      <c r="M112" s="4"/>
      <c r="N112" s="4"/>
      <c r="O112" s="4"/>
      <c r="P112" s="7"/>
      <c r="Q112" s="7"/>
    </row>
    <row r="113" spans="1:17" ht="63">
      <c r="A113" s="28" t="s">
        <v>135</v>
      </c>
      <c r="B113" s="1">
        <v>832</v>
      </c>
      <c r="C113" s="2" t="s">
        <v>8</v>
      </c>
      <c r="D113" s="2" t="s">
        <v>7</v>
      </c>
      <c r="E113" s="1">
        <v>5220720</v>
      </c>
      <c r="F113" s="2" t="s">
        <v>48</v>
      </c>
      <c r="G113" s="3">
        <v>251</v>
      </c>
      <c r="H113" s="3"/>
      <c r="I113" s="4">
        <v>6250</v>
      </c>
      <c r="J113" s="4"/>
      <c r="K113" s="4"/>
      <c r="L113" s="27">
        <f>I113+J113</f>
        <v>6250</v>
      </c>
      <c r="M113" s="5">
        <f>I113+K113</f>
        <v>6250</v>
      </c>
      <c r="N113" s="4"/>
      <c r="O113" s="4"/>
      <c r="P113" s="7"/>
      <c r="Q113" s="7"/>
    </row>
    <row r="114" spans="1:17" s="82" customFormat="1" ht="63" customHeight="1">
      <c r="A114" s="88" t="s">
        <v>22</v>
      </c>
      <c r="B114" s="66">
        <v>832</v>
      </c>
      <c r="C114" s="67" t="s">
        <v>8</v>
      </c>
      <c r="D114" s="67" t="s">
        <v>7</v>
      </c>
      <c r="E114" s="66">
        <v>5223900</v>
      </c>
      <c r="F114" s="67"/>
      <c r="G114" s="84"/>
      <c r="H114" s="84"/>
      <c r="I114" s="80">
        <f>SUM(I116:I119)</f>
        <v>690000</v>
      </c>
      <c r="J114" s="80">
        <f>SUM(J116:J119)</f>
        <v>4864.9</v>
      </c>
      <c r="K114" s="80">
        <f>SUM(K116:K119)</f>
        <v>4864.9</v>
      </c>
      <c r="L114" s="80">
        <f>SUM(L116:L119)</f>
        <v>694864.9</v>
      </c>
      <c r="M114" s="80">
        <f>SUM(M116:M119)</f>
        <v>694864.9</v>
      </c>
      <c r="N114" s="80"/>
      <c r="O114" s="80"/>
      <c r="P114" s="80"/>
      <c r="Q114" s="80"/>
    </row>
    <row r="115" spans="1:17" ht="15" customHeight="1">
      <c r="A115" s="22" t="s">
        <v>3</v>
      </c>
      <c r="B115" s="1"/>
      <c r="C115" s="2"/>
      <c r="D115" s="2"/>
      <c r="E115" s="1"/>
      <c r="F115" s="2"/>
      <c r="G115" s="3"/>
      <c r="H115" s="3"/>
      <c r="I115" s="4"/>
      <c r="J115" s="4"/>
      <c r="K115" s="4"/>
      <c r="L115" s="4"/>
      <c r="M115" s="4"/>
      <c r="N115" s="4"/>
      <c r="O115" s="4"/>
      <c r="P115" s="7"/>
      <c r="Q115" s="7"/>
    </row>
    <row r="116" spans="1:17" ht="81" customHeight="1">
      <c r="A116" s="28" t="s">
        <v>136</v>
      </c>
      <c r="B116" s="1">
        <v>832</v>
      </c>
      <c r="C116" s="2" t="s">
        <v>8</v>
      </c>
      <c r="D116" s="2" t="s">
        <v>7</v>
      </c>
      <c r="E116" s="1">
        <v>5223904</v>
      </c>
      <c r="F116" s="3">
        <v>523</v>
      </c>
      <c r="G116" s="3">
        <v>251</v>
      </c>
      <c r="H116" s="3"/>
      <c r="I116" s="4">
        <v>0</v>
      </c>
      <c r="J116" s="4">
        <v>4864.9</v>
      </c>
      <c r="K116" s="4">
        <v>4864.9</v>
      </c>
      <c r="L116" s="27">
        <f>I116+J116</f>
        <v>4864.9</v>
      </c>
      <c r="M116" s="5">
        <f>I116+K116</f>
        <v>4864.9</v>
      </c>
      <c r="N116" s="4"/>
      <c r="O116" s="4"/>
      <c r="P116" s="7"/>
      <c r="Q116" s="7"/>
    </row>
    <row r="117" spans="1:17" ht="33" customHeight="1">
      <c r="A117" s="24" t="s">
        <v>137</v>
      </c>
      <c r="B117" s="1">
        <v>832</v>
      </c>
      <c r="C117" s="2" t="s">
        <v>8</v>
      </c>
      <c r="D117" s="2" t="s">
        <v>7</v>
      </c>
      <c r="E117" s="1">
        <v>5223930</v>
      </c>
      <c r="F117" s="3">
        <v>422</v>
      </c>
      <c r="G117" s="3">
        <v>310</v>
      </c>
      <c r="H117" s="95">
        <v>1267780.9</v>
      </c>
      <c r="I117" s="4">
        <v>650000</v>
      </c>
      <c r="J117" s="4"/>
      <c r="K117" s="4"/>
      <c r="L117" s="27">
        <f>I117+J117</f>
        <v>650000</v>
      </c>
      <c r="M117" s="5">
        <f>I117+K117</f>
        <v>650000</v>
      </c>
      <c r="N117" s="4"/>
      <c r="O117" s="4"/>
      <c r="P117" s="4"/>
      <c r="Q117" s="7"/>
    </row>
    <row r="118" spans="1:17" ht="47.25" customHeight="1">
      <c r="A118" s="23" t="s">
        <v>138</v>
      </c>
      <c r="B118" s="1">
        <v>832</v>
      </c>
      <c r="C118" s="2" t="s">
        <v>8</v>
      </c>
      <c r="D118" s="2" t="s">
        <v>7</v>
      </c>
      <c r="E118" s="1">
        <v>5223931</v>
      </c>
      <c r="F118" s="3">
        <v>523</v>
      </c>
      <c r="G118" s="3">
        <v>251</v>
      </c>
      <c r="H118" s="95">
        <f>105603.8-10933.2</f>
        <v>94670.6</v>
      </c>
      <c r="I118" s="4">
        <v>20000</v>
      </c>
      <c r="J118" s="4"/>
      <c r="K118" s="4"/>
      <c r="L118" s="27">
        <f>I118+J118</f>
        <v>20000</v>
      </c>
      <c r="M118" s="5">
        <f>I118+K118</f>
        <v>20000</v>
      </c>
      <c r="N118" s="4"/>
      <c r="O118" s="4"/>
      <c r="P118" s="7"/>
      <c r="Q118" s="7"/>
    </row>
    <row r="119" spans="1:17" ht="67.5" customHeight="1">
      <c r="A119" s="24" t="s">
        <v>75</v>
      </c>
      <c r="B119" s="1">
        <v>832</v>
      </c>
      <c r="C119" s="2" t="s">
        <v>8</v>
      </c>
      <c r="D119" s="2" t="s">
        <v>7</v>
      </c>
      <c r="E119" s="1">
        <v>5223932</v>
      </c>
      <c r="F119" s="3">
        <v>523</v>
      </c>
      <c r="G119" s="3">
        <v>251</v>
      </c>
      <c r="H119" s="3"/>
      <c r="I119" s="4">
        <v>20000</v>
      </c>
      <c r="J119" s="4"/>
      <c r="K119" s="4"/>
      <c r="L119" s="27">
        <f>I119+J119</f>
        <v>20000</v>
      </c>
      <c r="M119" s="5">
        <f>I119+K119</f>
        <v>20000</v>
      </c>
      <c r="N119" s="4"/>
      <c r="O119" s="4"/>
      <c r="P119" s="4"/>
      <c r="Q119" s="7"/>
    </row>
    <row r="120" spans="1:17" s="82" customFormat="1" ht="48.75" customHeight="1">
      <c r="A120" s="89" t="s">
        <v>34</v>
      </c>
      <c r="B120" s="66">
        <v>832</v>
      </c>
      <c r="C120" s="67" t="s">
        <v>8</v>
      </c>
      <c r="D120" s="67" t="s">
        <v>7</v>
      </c>
      <c r="E120" s="66">
        <v>5226800</v>
      </c>
      <c r="F120" s="84"/>
      <c r="G120" s="84"/>
      <c r="H120" s="84"/>
      <c r="I120" s="80">
        <f>SUM(I122:I124)</f>
        <v>29480.1</v>
      </c>
      <c r="J120" s="80">
        <f>SUM(J122:J124)</f>
        <v>0</v>
      </c>
      <c r="K120" s="80">
        <f>SUM(K122:K124)</f>
        <v>0</v>
      </c>
      <c r="L120" s="80">
        <f>SUM(L122:L124)</f>
        <v>29480.1</v>
      </c>
      <c r="M120" s="80">
        <f>SUM(M122:M124)</f>
        <v>29480.1</v>
      </c>
      <c r="N120" s="80"/>
      <c r="O120" s="80"/>
      <c r="P120" s="81"/>
      <c r="Q120" s="81"/>
    </row>
    <row r="121" spans="1:17" ht="15.75" customHeight="1">
      <c r="A121" s="22" t="s">
        <v>3</v>
      </c>
      <c r="B121" s="1"/>
      <c r="C121" s="2"/>
      <c r="D121" s="2"/>
      <c r="E121" s="1"/>
      <c r="F121" s="3"/>
      <c r="G121" s="3"/>
      <c r="H121" s="3"/>
      <c r="I121" s="4"/>
      <c r="J121" s="4"/>
      <c r="K121" s="4"/>
      <c r="L121" s="4"/>
      <c r="M121" s="4"/>
      <c r="N121" s="4"/>
      <c r="O121" s="4"/>
      <c r="P121" s="7"/>
      <c r="Q121" s="7"/>
    </row>
    <row r="122" spans="1:17" ht="33" customHeight="1">
      <c r="A122" s="28" t="s">
        <v>139</v>
      </c>
      <c r="B122" s="1">
        <v>832</v>
      </c>
      <c r="C122" s="2" t="s">
        <v>8</v>
      </c>
      <c r="D122" s="2" t="s">
        <v>7</v>
      </c>
      <c r="E122" s="1">
        <v>5226816</v>
      </c>
      <c r="F122" s="2" t="s">
        <v>48</v>
      </c>
      <c r="G122" s="3">
        <v>251</v>
      </c>
      <c r="H122" s="3"/>
      <c r="I122" s="4">
        <v>5631.2</v>
      </c>
      <c r="J122" s="4"/>
      <c r="K122" s="4"/>
      <c r="L122" s="27">
        <f>I122+J122</f>
        <v>5631.2</v>
      </c>
      <c r="M122" s="5">
        <f>I122+K122</f>
        <v>5631.2</v>
      </c>
      <c r="N122" s="4"/>
      <c r="O122" s="4"/>
      <c r="P122" s="7"/>
      <c r="Q122" s="7"/>
    </row>
    <row r="123" spans="1:17" ht="49.5" customHeight="1">
      <c r="A123" s="28" t="s">
        <v>140</v>
      </c>
      <c r="B123" s="1">
        <v>832</v>
      </c>
      <c r="C123" s="2" t="s">
        <v>8</v>
      </c>
      <c r="D123" s="2" t="s">
        <v>7</v>
      </c>
      <c r="E123" s="1">
        <v>5226817</v>
      </c>
      <c r="F123" s="2" t="s">
        <v>48</v>
      </c>
      <c r="G123" s="3">
        <v>251</v>
      </c>
      <c r="H123" s="3"/>
      <c r="I123" s="4">
        <v>8484.3</v>
      </c>
      <c r="J123" s="4"/>
      <c r="K123" s="4"/>
      <c r="L123" s="27">
        <f>I123+J123</f>
        <v>8484.3</v>
      </c>
      <c r="M123" s="5">
        <f>I123+K123</f>
        <v>8484.3</v>
      </c>
      <c r="N123" s="4"/>
      <c r="O123" s="4"/>
      <c r="P123" s="7"/>
      <c r="Q123" s="7"/>
    </row>
    <row r="124" spans="1:17" ht="64.5" customHeight="1">
      <c r="A124" s="28" t="s">
        <v>141</v>
      </c>
      <c r="B124" s="1">
        <v>832</v>
      </c>
      <c r="C124" s="2" t="s">
        <v>8</v>
      </c>
      <c r="D124" s="2" t="s">
        <v>7</v>
      </c>
      <c r="E124" s="1">
        <v>5226823</v>
      </c>
      <c r="F124" s="2" t="s">
        <v>48</v>
      </c>
      <c r="G124" s="3">
        <v>251</v>
      </c>
      <c r="H124" s="3"/>
      <c r="I124" s="4">
        <v>15364.6</v>
      </c>
      <c r="J124" s="4"/>
      <c r="K124" s="4"/>
      <c r="L124" s="27">
        <f>I124+J124</f>
        <v>15364.6</v>
      </c>
      <c r="M124" s="5">
        <f>I124+K124</f>
        <v>15364.6</v>
      </c>
      <c r="N124" s="4"/>
      <c r="O124" s="4"/>
      <c r="P124" s="7"/>
      <c r="Q124" s="7"/>
    </row>
    <row r="125" spans="1:17" s="82" customFormat="1" ht="51" customHeight="1">
      <c r="A125" s="89" t="s">
        <v>81</v>
      </c>
      <c r="B125" s="66">
        <v>832</v>
      </c>
      <c r="C125" s="67" t="s">
        <v>8</v>
      </c>
      <c r="D125" s="67" t="s">
        <v>7</v>
      </c>
      <c r="E125" s="66">
        <v>5228900</v>
      </c>
      <c r="F125" s="67"/>
      <c r="G125" s="84"/>
      <c r="H125" s="84"/>
      <c r="I125" s="80">
        <f>SUM(I127:I128)</f>
        <v>0</v>
      </c>
      <c r="J125" s="80">
        <f>SUM(J127:J128)</f>
        <v>188437.4</v>
      </c>
      <c r="K125" s="80">
        <f>SUM(K127:K128)</f>
        <v>188437.4</v>
      </c>
      <c r="L125" s="80">
        <f>SUM(L127:L128)</f>
        <v>188437.4</v>
      </c>
      <c r="M125" s="80">
        <f>SUM(M127:M128)</f>
        <v>188437.4</v>
      </c>
      <c r="N125" s="80"/>
      <c r="O125" s="80"/>
      <c r="P125" s="81"/>
      <c r="Q125" s="81"/>
    </row>
    <row r="126" spans="1:17" ht="18.75" customHeight="1">
      <c r="A126" s="22" t="s">
        <v>3</v>
      </c>
      <c r="B126" s="1"/>
      <c r="C126" s="2"/>
      <c r="D126" s="2"/>
      <c r="E126" s="1"/>
      <c r="F126" s="2"/>
      <c r="G126" s="3"/>
      <c r="H126" s="3"/>
      <c r="I126" s="4"/>
      <c r="J126" s="4"/>
      <c r="K126" s="4"/>
      <c r="L126" s="27"/>
      <c r="M126" s="27"/>
      <c r="N126" s="4"/>
      <c r="O126" s="4"/>
      <c r="P126" s="7"/>
      <c r="Q126" s="7"/>
    </row>
    <row r="127" spans="1:17" ht="51.75" customHeight="1">
      <c r="A127" s="28" t="s">
        <v>142</v>
      </c>
      <c r="B127" s="1">
        <v>832</v>
      </c>
      <c r="C127" s="2" t="s">
        <v>8</v>
      </c>
      <c r="D127" s="2" t="s">
        <v>7</v>
      </c>
      <c r="E127" s="1">
        <v>5228905</v>
      </c>
      <c r="F127" s="14" t="s">
        <v>82</v>
      </c>
      <c r="G127" s="3">
        <v>251</v>
      </c>
      <c r="H127" s="3"/>
      <c r="I127" s="4">
        <v>0</v>
      </c>
      <c r="J127" s="4">
        <v>15511.1</v>
      </c>
      <c r="K127" s="4">
        <v>15511.1</v>
      </c>
      <c r="L127" s="27">
        <f>I127+J127</f>
        <v>15511.1</v>
      </c>
      <c r="M127" s="5">
        <f>I127+K127</f>
        <v>15511.1</v>
      </c>
      <c r="N127" s="4"/>
      <c r="O127" s="4"/>
      <c r="P127" s="7"/>
      <c r="Q127" s="7"/>
    </row>
    <row r="128" spans="1:17" ht="64.5" customHeight="1">
      <c r="A128" s="28" t="s">
        <v>143</v>
      </c>
      <c r="B128" s="1">
        <v>832</v>
      </c>
      <c r="C128" s="2" t="s">
        <v>8</v>
      </c>
      <c r="D128" s="2" t="s">
        <v>7</v>
      </c>
      <c r="E128" s="1">
        <v>5228907</v>
      </c>
      <c r="F128" s="14" t="s">
        <v>82</v>
      </c>
      <c r="G128" s="3">
        <v>251</v>
      </c>
      <c r="H128" s="3"/>
      <c r="I128" s="4">
        <v>0</v>
      </c>
      <c r="J128" s="4">
        <v>172926.3</v>
      </c>
      <c r="K128" s="4">
        <v>172926.3</v>
      </c>
      <c r="L128" s="27">
        <f>I128+J128</f>
        <v>172926.3</v>
      </c>
      <c r="M128" s="5">
        <f>I128+K128</f>
        <v>172926.3</v>
      </c>
      <c r="N128" s="4"/>
      <c r="O128" s="4"/>
      <c r="P128" s="7"/>
      <c r="Q128" s="7"/>
    </row>
    <row r="129" spans="1:17" ht="32.25" customHeight="1">
      <c r="A129" s="21" t="s">
        <v>30</v>
      </c>
      <c r="B129" s="11">
        <v>850</v>
      </c>
      <c r="C129" s="2"/>
      <c r="D129" s="2"/>
      <c r="E129" s="1"/>
      <c r="F129" s="14"/>
      <c r="G129" s="3"/>
      <c r="H129" s="3"/>
      <c r="I129" s="4"/>
      <c r="J129" s="4"/>
      <c r="K129" s="4"/>
      <c r="L129" s="4"/>
      <c r="M129" s="4"/>
      <c r="N129" s="4"/>
      <c r="O129" s="4"/>
      <c r="P129" s="7"/>
      <c r="Q129" s="7"/>
    </row>
    <row r="130" spans="1:17" s="82" customFormat="1" ht="48" customHeight="1">
      <c r="A130" s="89" t="s">
        <v>45</v>
      </c>
      <c r="B130" s="66">
        <v>850</v>
      </c>
      <c r="C130" s="67" t="s">
        <v>8</v>
      </c>
      <c r="D130" s="67" t="s">
        <v>7</v>
      </c>
      <c r="E130" s="66">
        <v>5224200</v>
      </c>
      <c r="F130" s="90"/>
      <c r="G130" s="84"/>
      <c r="H130" s="84"/>
      <c r="I130" s="80">
        <f>SUM(I132:I133)</f>
        <v>35000</v>
      </c>
      <c r="J130" s="80">
        <f>SUM(J132:J133)</f>
        <v>0</v>
      </c>
      <c r="K130" s="80">
        <f>SUM(K132:K133)</f>
        <v>0</v>
      </c>
      <c r="L130" s="80">
        <f>SUM(L132:L133)</f>
        <v>35000</v>
      </c>
      <c r="M130" s="80">
        <f>SUM(M132:M133)</f>
        <v>35000</v>
      </c>
      <c r="N130" s="80"/>
      <c r="O130" s="80"/>
      <c r="P130" s="81"/>
      <c r="Q130" s="81"/>
    </row>
    <row r="131" spans="1:17" ht="15.75">
      <c r="A131" s="23" t="s">
        <v>3</v>
      </c>
      <c r="B131" s="1"/>
      <c r="C131" s="2"/>
      <c r="D131" s="2"/>
      <c r="E131" s="1"/>
      <c r="F131" s="14"/>
      <c r="G131" s="3"/>
      <c r="H131" s="3"/>
      <c r="I131" s="4"/>
      <c r="J131" s="4"/>
      <c r="K131" s="4"/>
      <c r="L131" s="4"/>
      <c r="M131" s="4"/>
      <c r="N131" s="4"/>
      <c r="O131" s="4"/>
      <c r="P131" s="7"/>
      <c r="Q131" s="7"/>
    </row>
    <row r="132" spans="1:17" ht="63.75" customHeight="1">
      <c r="A132" s="23" t="s">
        <v>162</v>
      </c>
      <c r="B132" s="1">
        <v>850</v>
      </c>
      <c r="C132" s="2" t="s">
        <v>8</v>
      </c>
      <c r="D132" s="2" t="s">
        <v>7</v>
      </c>
      <c r="E132" s="1">
        <v>5224204</v>
      </c>
      <c r="F132" s="2" t="s">
        <v>48</v>
      </c>
      <c r="G132" s="3">
        <v>251</v>
      </c>
      <c r="H132" s="3"/>
      <c r="I132" s="4">
        <v>35000</v>
      </c>
      <c r="J132" s="4">
        <v>-5000</v>
      </c>
      <c r="K132" s="4">
        <v>-5000</v>
      </c>
      <c r="L132" s="27">
        <f>I132+J132</f>
        <v>30000</v>
      </c>
      <c r="M132" s="5">
        <f>I132+K132</f>
        <v>30000</v>
      </c>
      <c r="N132" s="4"/>
      <c r="O132" s="4"/>
      <c r="P132" s="7"/>
      <c r="Q132" s="7"/>
    </row>
    <row r="133" spans="1:17" ht="63.75" customHeight="1">
      <c r="A133" s="23" t="s">
        <v>144</v>
      </c>
      <c r="B133" s="1">
        <v>850</v>
      </c>
      <c r="C133" s="2" t="s">
        <v>8</v>
      </c>
      <c r="D133" s="2" t="s">
        <v>7</v>
      </c>
      <c r="E133" s="1">
        <v>5224211</v>
      </c>
      <c r="F133" s="2" t="s">
        <v>48</v>
      </c>
      <c r="G133" s="3">
        <v>251</v>
      </c>
      <c r="H133" s="3"/>
      <c r="I133" s="4">
        <v>0</v>
      </c>
      <c r="J133" s="4">
        <v>5000</v>
      </c>
      <c r="K133" s="4">
        <v>5000</v>
      </c>
      <c r="L133" s="27">
        <f>I133+J133</f>
        <v>5000</v>
      </c>
      <c r="M133" s="5">
        <f>I133+K133</f>
        <v>5000</v>
      </c>
      <c r="N133" s="4"/>
      <c r="O133" s="4"/>
      <c r="P133" s="7"/>
      <c r="Q133" s="7"/>
    </row>
    <row r="134" spans="1:17" ht="19.5" customHeight="1">
      <c r="A134" s="48" t="s">
        <v>21</v>
      </c>
      <c r="B134" s="45"/>
      <c r="C134" s="44"/>
      <c r="D134" s="44"/>
      <c r="E134" s="45"/>
      <c r="F134" s="44"/>
      <c r="G134" s="45"/>
      <c r="H134" s="45"/>
      <c r="I134" s="46">
        <f>I136+I141+I145</f>
        <v>139284.90000000002</v>
      </c>
      <c r="J134" s="46">
        <f>J136+J141+J145</f>
        <v>-125766.5</v>
      </c>
      <c r="K134" s="46">
        <f>K136+K141+K145</f>
        <v>-125766.5</v>
      </c>
      <c r="L134" s="46">
        <f>L136+L141+L145</f>
        <v>13518.399999999998</v>
      </c>
      <c r="M134" s="46">
        <f>M136+M141+M145</f>
        <v>13518.399999999998</v>
      </c>
      <c r="N134" s="46"/>
      <c r="O134" s="46"/>
      <c r="P134" s="46"/>
      <c r="Q134" s="46"/>
    </row>
    <row r="135" spans="1:17" ht="45.75" customHeight="1">
      <c r="A135" s="21" t="s">
        <v>28</v>
      </c>
      <c r="B135" s="15">
        <v>840</v>
      </c>
      <c r="C135" s="14"/>
      <c r="D135" s="3"/>
      <c r="E135" s="3"/>
      <c r="F135" s="3"/>
      <c r="G135" s="3"/>
      <c r="H135" s="3"/>
      <c r="I135" s="4"/>
      <c r="J135" s="4"/>
      <c r="K135" s="4"/>
      <c r="L135" s="4"/>
      <c r="M135" s="4"/>
      <c r="N135" s="4"/>
      <c r="O135" s="4"/>
      <c r="P135" s="7"/>
      <c r="Q135" s="7"/>
    </row>
    <row r="136" spans="1:17" s="82" customFormat="1" ht="63">
      <c r="A136" s="88" t="s">
        <v>43</v>
      </c>
      <c r="B136" s="84">
        <v>840</v>
      </c>
      <c r="C136" s="90" t="s">
        <v>4</v>
      </c>
      <c r="D136" s="90" t="s">
        <v>35</v>
      </c>
      <c r="E136" s="84">
        <v>5224400</v>
      </c>
      <c r="F136" s="84"/>
      <c r="G136" s="84"/>
      <c r="H136" s="84"/>
      <c r="I136" s="80">
        <f>SUM(I138:I139)</f>
        <v>3203.7</v>
      </c>
      <c r="J136" s="80">
        <f>SUM(J138:J139)</f>
        <v>6233.5</v>
      </c>
      <c r="K136" s="80">
        <f>SUM(K138:K139)</f>
        <v>6233.5</v>
      </c>
      <c r="L136" s="80">
        <f>SUM(L138:L139)</f>
        <v>9437.199999999999</v>
      </c>
      <c r="M136" s="80">
        <f>SUM(M138:M139)</f>
        <v>9437.199999999999</v>
      </c>
      <c r="N136" s="80"/>
      <c r="O136" s="80"/>
      <c r="P136" s="81"/>
      <c r="Q136" s="81"/>
    </row>
    <row r="137" spans="1:17" ht="15.75">
      <c r="A137" s="53" t="s">
        <v>3</v>
      </c>
      <c r="B137" s="15"/>
      <c r="C137" s="14"/>
      <c r="D137" s="3"/>
      <c r="E137" s="3"/>
      <c r="F137" s="3"/>
      <c r="G137" s="3"/>
      <c r="H137" s="3"/>
      <c r="I137" s="4"/>
      <c r="J137" s="4"/>
      <c r="K137" s="4"/>
      <c r="L137" s="4"/>
      <c r="M137" s="4"/>
      <c r="N137" s="4"/>
      <c r="O137" s="4"/>
      <c r="P137" s="7"/>
      <c r="Q137" s="7"/>
    </row>
    <row r="138" spans="1:17" ht="33" customHeight="1">
      <c r="A138" s="53" t="s">
        <v>145</v>
      </c>
      <c r="B138" s="3">
        <v>840</v>
      </c>
      <c r="C138" s="14" t="s">
        <v>4</v>
      </c>
      <c r="D138" s="14" t="s">
        <v>35</v>
      </c>
      <c r="E138" s="3">
        <v>5224405</v>
      </c>
      <c r="F138" s="2" t="s">
        <v>48</v>
      </c>
      <c r="G138" s="3">
        <v>251</v>
      </c>
      <c r="H138" s="3"/>
      <c r="I138" s="4">
        <v>3203.7</v>
      </c>
      <c r="J138" s="4">
        <v>-305.9</v>
      </c>
      <c r="K138" s="4">
        <v>-305.9</v>
      </c>
      <c r="L138" s="27">
        <f>I138+J138</f>
        <v>2897.7999999999997</v>
      </c>
      <c r="M138" s="5">
        <f>I138+K138</f>
        <v>2897.7999999999997</v>
      </c>
      <c r="N138" s="4"/>
      <c r="O138" s="4"/>
      <c r="P138" s="7"/>
      <c r="Q138" s="7"/>
    </row>
    <row r="139" spans="1:17" ht="33" customHeight="1">
      <c r="A139" s="53" t="s">
        <v>146</v>
      </c>
      <c r="B139" s="3">
        <v>840</v>
      </c>
      <c r="C139" s="14" t="s">
        <v>4</v>
      </c>
      <c r="D139" s="14" t="s">
        <v>35</v>
      </c>
      <c r="E139" s="3">
        <v>5224406</v>
      </c>
      <c r="F139" s="2" t="s">
        <v>48</v>
      </c>
      <c r="G139" s="3">
        <v>251</v>
      </c>
      <c r="H139" s="3"/>
      <c r="I139" s="4">
        <v>0</v>
      </c>
      <c r="J139" s="4">
        <v>6539.4</v>
      </c>
      <c r="K139" s="4">
        <v>6539.4</v>
      </c>
      <c r="L139" s="27">
        <f>I139+J139</f>
        <v>6539.4</v>
      </c>
      <c r="M139" s="5">
        <f>I139+K139</f>
        <v>6539.4</v>
      </c>
      <c r="N139" s="4"/>
      <c r="O139" s="4"/>
      <c r="P139" s="7"/>
      <c r="Q139" s="7"/>
    </row>
    <row r="140" spans="1:17" ht="45.75" customHeight="1">
      <c r="A140" s="21" t="s">
        <v>38</v>
      </c>
      <c r="B140" s="15">
        <v>832</v>
      </c>
      <c r="C140" s="14"/>
      <c r="D140" s="14"/>
      <c r="E140" s="3"/>
      <c r="F140" s="2"/>
      <c r="G140" s="3"/>
      <c r="H140" s="3"/>
      <c r="I140" s="4"/>
      <c r="J140" s="4"/>
      <c r="K140" s="4"/>
      <c r="L140" s="4"/>
      <c r="M140" s="4"/>
      <c r="N140" s="4"/>
      <c r="O140" s="4"/>
      <c r="P140" s="7"/>
      <c r="Q140" s="7"/>
    </row>
    <row r="141" spans="1:17" s="82" customFormat="1" ht="78.75" customHeight="1">
      <c r="A141" s="78" t="s">
        <v>54</v>
      </c>
      <c r="B141" s="84">
        <v>832</v>
      </c>
      <c r="C141" s="90" t="s">
        <v>25</v>
      </c>
      <c r="D141" s="90" t="s">
        <v>55</v>
      </c>
      <c r="E141" s="84">
        <v>5228800</v>
      </c>
      <c r="F141" s="67"/>
      <c r="G141" s="84"/>
      <c r="H141" s="84"/>
      <c r="I141" s="80">
        <f>I143+I144</f>
        <v>132000</v>
      </c>
      <c r="J141" s="80">
        <f>J143+J144</f>
        <v>-132000</v>
      </c>
      <c r="K141" s="80">
        <f>K143+K144</f>
        <v>-132000</v>
      </c>
      <c r="L141" s="80">
        <f>L143+L144</f>
        <v>0</v>
      </c>
      <c r="M141" s="80">
        <f>M143+M144</f>
        <v>0</v>
      </c>
      <c r="N141" s="80"/>
      <c r="O141" s="80"/>
      <c r="P141" s="80"/>
      <c r="Q141" s="81"/>
    </row>
    <row r="142" spans="1:17" ht="15.75">
      <c r="A142" s="53" t="s">
        <v>3</v>
      </c>
      <c r="B142" s="3"/>
      <c r="C142" s="14"/>
      <c r="D142" s="14"/>
      <c r="E142" s="3"/>
      <c r="F142" s="2"/>
      <c r="G142" s="3"/>
      <c r="H142" s="3"/>
      <c r="I142" s="4"/>
      <c r="J142" s="4"/>
      <c r="K142" s="4"/>
      <c r="L142" s="4"/>
      <c r="M142" s="4"/>
      <c r="N142" s="4"/>
      <c r="O142" s="4"/>
      <c r="P142" s="7"/>
      <c r="Q142" s="7"/>
    </row>
    <row r="143" spans="1:17" ht="51" customHeight="1">
      <c r="A143" s="62" t="s">
        <v>147</v>
      </c>
      <c r="B143" s="3">
        <v>832</v>
      </c>
      <c r="C143" s="14" t="s">
        <v>25</v>
      </c>
      <c r="D143" s="14" t="s">
        <v>55</v>
      </c>
      <c r="E143" s="3">
        <v>5228803</v>
      </c>
      <c r="F143" s="2" t="s">
        <v>56</v>
      </c>
      <c r="G143" s="3">
        <v>310</v>
      </c>
      <c r="H143" s="3"/>
      <c r="I143" s="4">
        <v>82000</v>
      </c>
      <c r="J143" s="4">
        <v>-82000</v>
      </c>
      <c r="K143" s="4">
        <v>-82000</v>
      </c>
      <c r="L143" s="27">
        <f>I143+J143</f>
        <v>0</v>
      </c>
      <c r="M143" s="5">
        <f>I143+K143</f>
        <v>0</v>
      </c>
      <c r="N143" s="86" t="s">
        <v>156</v>
      </c>
      <c r="O143" s="4"/>
      <c r="P143" s="4"/>
      <c r="Q143" s="7"/>
    </row>
    <row r="144" spans="1:17" ht="139.5" customHeight="1">
      <c r="A144" s="53" t="s">
        <v>148</v>
      </c>
      <c r="B144" s="3">
        <v>832</v>
      </c>
      <c r="C144" s="14" t="s">
        <v>25</v>
      </c>
      <c r="D144" s="14" t="s">
        <v>55</v>
      </c>
      <c r="E144" s="3">
        <v>5228804</v>
      </c>
      <c r="F144" s="2" t="s">
        <v>56</v>
      </c>
      <c r="G144" s="3">
        <v>226</v>
      </c>
      <c r="H144" s="3"/>
      <c r="I144" s="4">
        <v>50000</v>
      </c>
      <c r="J144" s="4">
        <v>-50000</v>
      </c>
      <c r="K144" s="4">
        <v>-50000</v>
      </c>
      <c r="L144" s="27">
        <f>I144+J144</f>
        <v>0</v>
      </c>
      <c r="M144" s="5">
        <f>I144+K144</f>
        <v>0</v>
      </c>
      <c r="N144" s="4"/>
      <c r="O144" s="4"/>
      <c r="P144" s="7"/>
      <c r="Q144" s="7"/>
    </row>
    <row r="145" spans="1:17" ht="18" customHeight="1">
      <c r="A145" s="58" t="s">
        <v>64</v>
      </c>
      <c r="B145" s="3"/>
      <c r="C145" s="14"/>
      <c r="D145" s="14"/>
      <c r="E145" s="59">
        <v>5210000</v>
      </c>
      <c r="F145" s="14"/>
      <c r="G145" s="3"/>
      <c r="H145" s="3"/>
      <c r="I145" s="54">
        <f>I151+I148+I149</f>
        <v>4081.2</v>
      </c>
      <c r="J145" s="54">
        <f>J151+J148+J149</f>
        <v>0</v>
      </c>
      <c r="K145" s="54">
        <f>K151+K148+K149</f>
        <v>0</v>
      </c>
      <c r="L145" s="54">
        <f>L151+L148+L149</f>
        <v>4081.2</v>
      </c>
      <c r="M145" s="54">
        <f>M151+M148+M149</f>
        <v>4081.2</v>
      </c>
      <c r="N145" s="54"/>
      <c r="O145" s="54"/>
      <c r="P145" s="54"/>
      <c r="Q145" s="54"/>
    </row>
    <row r="146" spans="1:17" ht="16.5" customHeight="1">
      <c r="A146" s="53" t="s">
        <v>3</v>
      </c>
      <c r="B146" s="3"/>
      <c r="C146" s="14"/>
      <c r="D146" s="14"/>
      <c r="E146" s="3"/>
      <c r="F146" s="14"/>
      <c r="G146" s="3"/>
      <c r="H146" s="3"/>
      <c r="I146" s="54"/>
      <c r="J146" s="54"/>
      <c r="K146" s="54"/>
      <c r="L146" s="54"/>
      <c r="M146" s="54"/>
      <c r="N146" s="54"/>
      <c r="O146" s="54"/>
      <c r="P146" s="54"/>
      <c r="Q146" s="54"/>
    </row>
    <row r="147" spans="1:17" ht="45.75" customHeight="1">
      <c r="A147" s="21" t="s">
        <v>38</v>
      </c>
      <c r="B147" s="15">
        <v>832</v>
      </c>
      <c r="C147" s="14"/>
      <c r="D147" s="3"/>
      <c r="E147" s="3"/>
      <c r="F147" s="3"/>
      <c r="G147" s="3"/>
      <c r="H147" s="3"/>
      <c r="I147" s="4"/>
      <c r="J147" s="4"/>
      <c r="K147" s="4"/>
      <c r="L147" s="4"/>
      <c r="M147" s="4"/>
      <c r="N147" s="4"/>
      <c r="O147" s="4"/>
      <c r="P147" s="4"/>
      <c r="Q147" s="7"/>
    </row>
    <row r="148" spans="1:17" ht="63.75" customHeight="1">
      <c r="A148" s="24" t="s">
        <v>62</v>
      </c>
      <c r="B148" s="3">
        <v>832</v>
      </c>
      <c r="C148" s="14" t="s">
        <v>8</v>
      </c>
      <c r="D148" s="14" t="s">
        <v>26</v>
      </c>
      <c r="E148" s="3">
        <v>5210103</v>
      </c>
      <c r="F148" s="14" t="s">
        <v>48</v>
      </c>
      <c r="G148" s="3">
        <v>251</v>
      </c>
      <c r="H148" s="3"/>
      <c r="I148" s="4">
        <v>580</v>
      </c>
      <c r="J148" s="4"/>
      <c r="K148" s="4"/>
      <c r="L148" s="27">
        <f>I148+J148</f>
        <v>580</v>
      </c>
      <c r="M148" s="5">
        <f>I148+K148</f>
        <v>580</v>
      </c>
      <c r="N148" s="4"/>
      <c r="O148" s="4"/>
      <c r="P148" s="4"/>
      <c r="Q148" s="4"/>
    </row>
    <row r="149" spans="1:17" ht="49.5" customHeight="1">
      <c r="A149" s="24" t="s">
        <v>61</v>
      </c>
      <c r="B149" s="3">
        <v>832</v>
      </c>
      <c r="C149" s="14" t="s">
        <v>8</v>
      </c>
      <c r="D149" s="14" t="s">
        <v>8</v>
      </c>
      <c r="E149" s="3">
        <v>5210104</v>
      </c>
      <c r="F149" s="14" t="s">
        <v>48</v>
      </c>
      <c r="G149" s="3">
        <v>251</v>
      </c>
      <c r="H149" s="3"/>
      <c r="I149" s="4">
        <v>1000</v>
      </c>
      <c r="J149" s="4"/>
      <c r="K149" s="4"/>
      <c r="L149" s="27">
        <f>I149+J149</f>
        <v>1000</v>
      </c>
      <c r="M149" s="5">
        <f>I149+K149</f>
        <v>1000</v>
      </c>
      <c r="N149" s="4"/>
      <c r="O149" s="4"/>
      <c r="P149" s="4"/>
      <c r="Q149" s="4"/>
    </row>
    <row r="150" spans="1:17" ht="43.5" customHeight="1">
      <c r="A150" s="21" t="s">
        <v>28</v>
      </c>
      <c r="B150" s="15">
        <v>840</v>
      </c>
      <c r="C150" s="14"/>
      <c r="D150" s="14"/>
      <c r="E150" s="3"/>
      <c r="F150" s="14"/>
      <c r="G150" s="3"/>
      <c r="H150" s="3"/>
      <c r="I150" s="4"/>
      <c r="J150" s="4"/>
      <c r="K150" s="4"/>
      <c r="L150" s="4"/>
      <c r="M150" s="4"/>
      <c r="N150" s="4"/>
      <c r="O150" s="4"/>
      <c r="P150" s="4"/>
      <c r="Q150" s="29"/>
    </row>
    <row r="151" spans="1:17" ht="63">
      <c r="A151" s="23" t="s">
        <v>149</v>
      </c>
      <c r="B151" s="3">
        <v>840</v>
      </c>
      <c r="C151" s="14" t="s">
        <v>27</v>
      </c>
      <c r="D151" s="14" t="s">
        <v>26</v>
      </c>
      <c r="E151" s="3">
        <v>5210114</v>
      </c>
      <c r="F151" s="14" t="s">
        <v>48</v>
      </c>
      <c r="G151" s="3">
        <v>251</v>
      </c>
      <c r="H151" s="3"/>
      <c r="I151" s="4">
        <v>2501.2</v>
      </c>
      <c r="J151" s="4"/>
      <c r="K151" s="4"/>
      <c r="L151" s="27">
        <f>I151+J151</f>
        <v>2501.2</v>
      </c>
      <c r="M151" s="5">
        <f>I151+K151</f>
        <v>2501.2</v>
      </c>
      <c r="N151" s="4"/>
      <c r="O151" s="4"/>
      <c r="P151" s="4"/>
      <c r="Q151" s="4"/>
    </row>
    <row r="152" ht="15">
      <c r="A152" s="6" t="s">
        <v>150</v>
      </c>
    </row>
    <row r="164" spans="1:15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1:15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5" ht="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ht="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ht="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ht="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ht="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ht="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ht="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1:15" ht="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 ht="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ht="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ht="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ht="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ht="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ht="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5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5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1:15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1:15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1:15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1:15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1:15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1:15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1:15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1:15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1:15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1:15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1:15" ht="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1:15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1:15" ht="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1:15" ht="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1:15" ht="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1:15" ht="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1:15" ht="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1:15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1:15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1:15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1:15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1:15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</sheetData>
  <sheetProtection/>
  <mergeCells count="7">
    <mergeCell ref="A1:Q1"/>
    <mergeCell ref="A2:A3"/>
    <mergeCell ref="I2:I3"/>
    <mergeCell ref="J2:K2"/>
    <mergeCell ref="L2:M2"/>
    <mergeCell ref="N2:N3"/>
    <mergeCell ref="H2:H3"/>
  </mergeCells>
  <printOptions horizontalCentered="1"/>
  <pageMargins left="0.11811023622047245" right="0.11811023622047245" top="0.11811023622047245" bottom="0.1968503937007874" header="0.11811023622047245" footer="0.11811023622047245"/>
  <pageSetup fitToHeight="10" fitToWidth="1" horizontalDpi="600" verticalDpi="600" orientation="portrait" paperSize="9" scale="68" r:id="rId1"/>
  <headerFooter>
    <oddFooter>&amp;R&amp;P</oddFooter>
  </headerFooter>
  <rowBreaks count="1" manualBreakCount="1">
    <brk id="1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Кириллова</dc:creator>
  <cp:keywords/>
  <dc:description/>
  <cp:lastModifiedBy>economy57</cp:lastModifiedBy>
  <cp:lastPrinted>2013-02-11T07:10:57Z</cp:lastPrinted>
  <dcterms:created xsi:type="dcterms:W3CDTF">2008-11-05T05:11:45Z</dcterms:created>
  <dcterms:modified xsi:type="dcterms:W3CDTF">2013-02-11T12:29:41Z</dcterms:modified>
  <cp:category/>
  <cp:version/>
  <cp:contentType/>
  <cp:contentStatus/>
</cp:coreProperties>
</file>